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6" i="1" l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<sst xmlns="http://schemas.openxmlformats.org/spreadsheetml/2006/main" count="375" uniqueCount="69">
  <si>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</si>
  <si>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</si>
  <si>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</si>
  <si>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</si>
  <si>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</si>
  <si>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</si>
  <si>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</si>
  <si>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</si>
  <si>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</si>
  <si>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</si>
  <si>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</si>
  <si>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</si>
  <si>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</si>
  <si>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</si>
  <si>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</si>
  <si>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</si>
  <si>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</si>
  <si>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</si>
  <si>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</si>
  <si>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</si>
  <si>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</si>
  <si>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</si>
  <si>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</si>
  <si>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</si>
  <si>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</si>
  <si>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</si>
  <si>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</si>
  <si>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</si>
  <si>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</si>
  <si>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</si>
  <si>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</si>
  <si>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</si>
  <si>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</si>
  <si>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</si>
  <si>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</si>
  <si>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</si>
  <si>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</si>
  <si>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</si>
  <si>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</si>
  <si>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</si>
  <si>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</si>
  <si>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</si>
  <si>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</si>
  <si>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</si>
  <si>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</si>
  <si>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</si>
  <si>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</si>
  <si>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</si>
  <si>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</si>
  <si>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</si>
  <si>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</si>
  <si>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</si>
  <si>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</si>
  <si>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</si>
  <si>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</si>
  <si>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</si>
  <si>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</si>
  <si>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</si>
  <si>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</si>
  <si>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</si>
  <si>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</si>
  <si>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</si>
  <si>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</si>
  <si>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</si>
  <si>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R.M.N°463-2021-PRODUCE, R.M.N°167-2022-PRODUCE</t>
  </si>
  <si>
    <t>Puerto de Iloo por informar</t>
  </si>
  <si>
    <t>CPT/jsr</t>
  </si>
  <si>
    <t xml:space="preserve">        Fecha  : 10/05/2022</t>
  </si>
  <si>
    <t>Callao, 11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</si>
</sst>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zoomScale="23" zoomScaleNormal="23" workbookViewId="0">
      <selection activeCell="K15" sqref="K15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1585</v>
      </c>
      <c r="T12" s="30">
        <v>45</v>
      </c>
      <c r="U12" s="30">
        <v>0</v>
      </c>
      <c r="V12" s="30">
        <v>0</v>
      </c>
      <c r="W12" s="30">
        <v>1955</v>
      </c>
      <c r="X12" s="30">
        <v>3348</v>
      </c>
      <c r="Y12" s="30">
        <v>3214.7699999999995</v>
      </c>
      <c r="Z12" s="30">
        <v>2171.3840000000005</v>
      </c>
      <c r="AA12" s="30">
        <v>4600</v>
      </c>
      <c r="AB12" s="30">
        <v>0</v>
      </c>
      <c r="AC12" s="30">
        <v>8553.1458685796661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1230.0349999999999</v>
      </c>
      <c r="AN12" s="30">
        <v>298.72499999999997</v>
      </c>
      <c r="AO12" s="30">
        <f>SUMIF($C$11:$AN$11,"Ind",C12:AN12)</f>
        <v>21137.950868579665</v>
      </c>
      <c r="AP12" s="30">
        <f>SUMIF($C$11:$AN$11,"I.Mad",C12:AN12)</f>
        <v>5863.1090000000004</v>
      </c>
      <c r="AQ12" s="30">
        <f>SUM(AO12:AP12)</f>
        <v>27001.059868579665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>
        <v>11</v>
      </c>
      <c r="T13" s="30">
        <v>1</v>
      </c>
      <c r="U13" s="30" t="s">
        <v>34</v>
      </c>
      <c r="V13" s="30" t="s">
        <v>34</v>
      </c>
      <c r="W13" s="30">
        <v>16</v>
      </c>
      <c r="X13" s="30">
        <v>54</v>
      </c>
      <c r="Y13" s="30">
        <v>79</v>
      </c>
      <c r="Z13" s="30">
        <v>40</v>
      </c>
      <c r="AA13" s="30">
        <v>17</v>
      </c>
      <c r="AB13" s="30" t="s">
        <v>34</v>
      </c>
      <c r="AC13" s="30">
        <v>30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>
        <v>5</v>
      </c>
      <c r="AO13" s="30">
        <f>SUMIF($C$11:$AN$11,"Ind*",C13:AN13)</f>
        <v>160</v>
      </c>
      <c r="AP13" s="30">
        <f>SUMIF($C$11:$AN$11,"I.Mad",C13:AN13)</f>
        <v>100</v>
      </c>
      <c r="AQ13" s="30">
        <f>SUM(AO13:AP13)</f>
        <v>260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>
        <v>5</v>
      </c>
      <c r="T14" s="30">
        <v>1</v>
      </c>
      <c r="U14" s="30" t="s">
        <v>34</v>
      </c>
      <c r="V14" s="30" t="s">
        <v>34</v>
      </c>
      <c r="W14" s="30">
        <v>2</v>
      </c>
      <c r="X14" s="30">
        <v>8</v>
      </c>
      <c r="Y14" s="30">
        <v>6</v>
      </c>
      <c r="Z14" s="30">
        <v>9</v>
      </c>
      <c r="AA14" s="30">
        <v>5</v>
      </c>
      <c r="AB14" s="30" t="s">
        <v>34</v>
      </c>
      <c r="AC14" s="30">
        <v>12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>
        <v>2</v>
      </c>
      <c r="AO14" s="30">
        <f>SUMIF($C$11:$AN$11,"Ind*",C14:AN14)</f>
        <v>33</v>
      </c>
      <c r="AP14" s="30">
        <f>SUMIF($C$11:$AN$11,"I.Mad",C14:AN14)</f>
        <v>20</v>
      </c>
      <c r="AQ14" s="30">
        <f>SUM(AO14:AP14)</f>
        <v>53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>
        <v>10.684201094991979</v>
      </c>
      <c r="T15" s="30">
        <v>49.732620320855602</v>
      </c>
      <c r="U15" s="30" t="s">
        <v>34</v>
      </c>
      <c r="V15" s="30" t="s">
        <v>34</v>
      </c>
      <c r="W15" s="30">
        <v>13.919067846266364</v>
      </c>
      <c r="X15" s="30">
        <v>27.558248761559923</v>
      </c>
      <c r="Y15" s="30">
        <v>19.716147255552606</v>
      </c>
      <c r="Z15" s="30">
        <v>24.78812157301941</v>
      </c>
      <c r="AA15" s="30">
        <v>10.271207086330062</v>
      </c>
      <c r="AB15" s="30" t="s">
        <v>34</v>
      </c>
      <c r="AC15" s="30">
        <v>34.667734467276546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9.4564263700204538</v>
      </c>
      <c r="AN15" s="30">
        <v>5.4748805918335437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>
        <v>12.5</v>
      </c>
      <c r="T16" s="36">
        <v>11</v>
      </c>
      <c r="U16" s="36" t="s">
        <v>34</v>
      </c>
      <c r="V16" s="36" t="s">
        <v>34</v>
      </c>
      <c r="W16" s="36">
        <v>13</v>
      </c>
      <c r="X16" s="36">
        <v>12.5</v>
      </c>
      <c r="Y16" s="36">
        <v>12.5</v>
      </c>
      <c r="Z16" s="36">
        <v>12.5</v>
      </c>
      <c r="AA16" s="36">
        <v>12.5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>
        <v>11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>
        <v>0.5</v>
      </c>
      <c r="AA30" s="30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0.5</v>
      </c>
      <c r="AQ30" s="42">
        <f t="shared" si="2"/>
        <v>0.5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1585</v>
      </c>
      <c r="T41" s="42">
        <f t="shared" si="3"/>
        <v>45</v>
      </c>
      <c r="U41" s="42">
        <f t="shared" si="3"/>
        <v>0</v>
      </c>
      <c r="V41" s="42">
        <f t="shared" si="3"/>
        <v>0</v>
      </c>
      <c r="W41" s="42">
        <f t="shared" si="3"/>
        <v>1955</v>
      </c>
      <c r="X41" s="42">
        <f t="shared" si="3"/>
        <v>3348</v>
      </c>
      <c r="Y41" s="42">
        <f t="shared" si="3"/>
        <v>3214.7699999999995</v>
      </c>
      <c r="Z41" s="42">
        <f t="shared" si="3"/>
        <v>2171.8840000000005</v>
      </c>
      <c r="AA41" s="42">
        <f t="shared" si="3"/>
        <v>4600</v>
      </c>
      <c r="AB41" s="42">
        <f t="shared" si="3"/>
        <v>0</v>
      </c>
      <c r="AC41" s="42">
        <f t="shared" si="3"/>
        <v>8553.1458685796661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1230.0349999999999</v>
      </c>
      <c r="AN41" s="42">
        <f t="shared" si="3"/>
        <v>298.72499999999997</v>
      </c>
      <c r="AO41" s="42">
        <f>SUM(AO12,AO18,AO24:AO37)</f>
        <v>21137.950868579665</v>
      </c>
      <c r="AP41" s="42">
        <f>SUM(AP12,AP18,AP24:AP37)</f>
        <v>5863.6090000000004</v>
      </c>
      <c r="AQ41" s="42">
        <f t="shared" si="2"/>
        <v>27001.559868579665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66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  <row r="47" spans="2:43" x14ac:dyDescent="0.35">
      <c r="C47" s="1" t="s">
        <v>65</v>
      </c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2022-05-12T13:38:32Z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