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0" i="1" l="1"/>
  <c r="AQ28" i="1"/>
  <c r="AQ37" i="1"/>
  <c r="AQ24" i="1"/>
  <c r="AQ39" i="1"/>
  <c r="AQ25" i="1"/>
  <c r="AQ29" i="1"/>
  <c r="AQ33" i="1"/>
  <c r="AQ26" i="1"/>
  <c r="AQ34" i="1"/>
  <c r="AQ32" i="1"/>
  <c r="AQ31" i="1"/>
  <c r="AQ30" i="1"/>
  <c r="AP41" i="1"/>
  <c r="AQ12" i="1"/>
  <c r="AQ14" i="1"/>
  <c r="AQ13" i="1"/>
  <c r="AO41" i="1"/>
  <c r="AQ41" i="1" l="1"/>
</calcChain>
</file>

<file path=xl/sharedStrings.xml><?xml version="1.0" encoding="utf-8"?>
<sst xmlns="http://schemas.openxmlformats.org/spreadsheetml/2006/main" count="360" uniqueCount="70">
  <si>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</si>
  <si>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</si>
  <si>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</si>
  <si>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</si>
  <si>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</si>
  <si>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</si>
  <si>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</si>
  <si>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</si>
  <si>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</si>
  <si>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</si>
  <si>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</si>
  <si>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</si>
  <si>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</si>
  <si>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</si>
  <si>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</si>
  <si>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</si>
  <si>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</si>
  <si>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</si>
  <si>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</si>
  <si>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</si>
  <si>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</si>
  <si>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</si>
  <si>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</si>
  <si>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</si>
  <si>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</si>
  <si>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</si>
  <si>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</si>
  <si>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</si>
  <si>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</si>
  <si>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</si>
  <si>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</si>
  <si>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</si>
  <si>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</si>
  <si>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</si>
  <si>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</si>
  <si>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</si>
  <si>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</si>
  <si>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</si>
  <si>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</si>
  <si>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</si>
  <si>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</si>
  <si>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</si>
  <si>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</si>
  <si>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</si>
  <si>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</si>
  <si>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</si>
  <si>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</si>
  <si>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</si>
  <si>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</si>
  <si>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</si>
  <si>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</si>
  <si>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</si>
  <si>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</si>
  <si>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</si>
  <si>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</si>
  <si>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</si>
  <si>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</si>
  <si>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</si>
  <si>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</si>
  <si>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</si>
  <si>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</si>
  <si>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</si>
  <si>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</si>
  <si>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</si>
  <si>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</si>
  <si>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</si>
  <si>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</si>
  <si>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10/05/2021</t>
  </si>
  <si>
    <t>Callao, 11 de mayo del 2021</t>
  </si>
  <si>
    <t>12.5 y 14.0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</si>
</sst>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16" fillId="4" borderId="2" xfId="0" applyNumberFormat="1" applyFont="1" applyFill="1" applyBorder="1" applyAlignment="1">
      <alignment horizontal="center"/>
    </xf>
    <xf numFmtId="168" fontId="16" fillId="4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V22" sqref="AV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8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67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71" t="s">
        <v>31</v>
      </c>
      <c r="Z11" s="72" t="s">
        <v>32</v>
      </c>
      <c r="AA11" s="25" t="s">
        <v>31</v>
      </c>
      <c r="AB11" s="30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2928</v>
      </c>
      <c r="G12" s="34">
        <v>3536.36</v>
      </c>
      <c r="H12" s="34">
        <v>4484.9050000000007</v>
      </c>
      <c r="I12" s="34">
        <v>15540.35</v>
      </c>
      <c r="J12" s="34">
        <v>5548</v>
      </c>
      <c r="K12" s="34">
        <v>1129.29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280</v>
      </c>
      <c r="R12" s="34">
        <v>0</v>
      </c>
      <c r="S12" s="34">
        <v>760.96500000000003</v>
      </c>
      <c r="T12" s="34">
        <v>57.695</v>
      </c>
      <c r="U12" s="34">
        <v>160</v>
      </c>
      <c r="V12" s="34">
        <v>815</v>
      </c>
      <c r="W12" s="34">
        <v>905.68</v>
      </c>
      <c r="X12" s="34">
        <v>0</v>
      </c>
      <c r="Y12" s="73">
        <v>1807.5550000000001</v>
      </c>
      <c r="Z12" s="34">
        <v>0</v>
      </c>
      <c r="AA12" s="34">
        <v>437.88977205447009</v>
      </c>
      <c r="AB12" s="34">
        <v>0</v>
      </c>
      <c r="AC12" s="34">
        <v>1151.839008138207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559.20500000000004</v>
      </c>
      <c r="AN12" s="34">
        <v>0</v>
      </c>
      <c r="AO12" s="34">
        <f>SUMIF($C$11:$AN$11,"Ind",C12:AN12)</f>
        <v>26269.133780192678</v>
      </c>
      <c r="AP12" s="34">
        <f>SUMIF($C$11:$AN$11,"I.Mad",C12:AN12)</f>
        <v>13833.6</v>
      </c>
      <c r="AQ12" s="34">
        <f>SUM(AO12:AP12)</f>
        <v>40102.733780192677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>
        <v>44</v>
      </c>
      <c r="G13" s="34">
        <v>30</v>
      </c>
      <c r="H13" s="34">
        <v>105</v>
      </c>
      <c r="I13" s="34">
        <v>88</v>
      </c>
      <c r="J13" s="34">
        <v>97</v>
      </c>
      <c r="K13" s="34">
        <v>7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>
        <v>1</v>
      </c>
      <c r="R13" s="34" t="s">
        <v>35</v>
      </c>
      <c r="S13" s="34">
        <v>6</v>
      </c>
      <c r="T13" s="34">
        <v>1</v>
      </c>
      <c r="U13" s="34">
        <v>2</v>
      </c>
      <c r="V13" s="34">
        <v>11</v>
      </c>
      <c r="W13" s="34">
        <v>5</v>
      </c>
      <c r="X13" s="34" t="s">
        <v>35</v>
      </c>
      <c r="Y13" s="73">
        <v>22</v>
      </c>
      <c r="Z13" s="34" t="s">
        <v>35</v>
      </c>
      <c r="AA13" s="34">
        <v>3</v>
      </c>
      <c r="AB13" s="34" t="s">
        <v>35</v>
      </c>
      <c r="AC13" s="34">
        <v>7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>
        <v>3</v>
      </c>
      <c r="AN13" s="34" t="s">
        <v>35</v>
      </c>
      <c r="AO13" s="34">
        <f>SUMIF($C$11:$AN$11,"Ind*",C13:AN13)</f>
        <v>174</v>
      </c>
      <c r="AP13" s="34">
        <f>SUMIF($C$11:$AN$11,"I.Mad",C13:AN13)</f>
        <v>258</v>
      </c>
      <c r="AQ13" s="34">
        <f>SUM(AO13:AP13)</f>
        <v>432</v>
      </c>
      <c r="AS13" s="35"/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66</v>
      </c>
      <c r="G14" s="34">
        <v>6</v>
      </c>
      <c r="H14" s="34">
        <v>4</v>
      </c>
      <c r="I14" s="34">
        <v>15</v>
      </c>
      <c r="J14" s="34">
        <v>15</v>
      </c>
      <c r="K14" s="34" t="s">
        <v>66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>
        <v>1</v>
      </c>
      <c r="R14" s="34" t="s">
        <v>35</v>
      </c>
      <c r="S14" s="34">
        <v>4</v>
      </c>
      <c r="T14" s="34">
        <v>1</v>
      </c>
      <c r="U14" s="34">
        <v>2</v>
      </c>
      <c r="V14" s="34">
        <v>5</v>
      </c>
      <c r="W14" s="34">
        <v>4</v>
      </c>
      <c r="X14" s="34" t="s">
        <v>35</v>
      </c>
      <c r="Y14" s="73">
        <v>12</v>
      </c>
      <c r="Z14" s="34" t="s">
        <v>35</v>
      </c>
      <c r="AA14" s="34">
        <v>3</v>
      </c>
      <c r="AB14" s="34" t="s">
        <v>35</v>
      </c>
      <c r="AC14" s="34">
        <v>4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>
        <v>2</v>
      </c>
      <c r="AN14" s="34" t="s">
        <v>35</v>
      </c>
      <c r="AO14" s="34">
        <f>SUMIF($C$11:$AN$11,"Ind*",C14:AN14)</f>
        <v>53</v>
      </c>
      <c r="AP14" s="34">
        <f>SUMIF($C$11:$AN$11,"I.Mad",C14:AN14)</f>
        <v>25</v>
      </c>
      <c r="AQ14" s="34">
        <f>SUM(AO14:AP14)</f>
        <v>78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>
        <v>15.140952431328758</v>
      </c>
      <c r="H15" s="34">
        <v>24.344080816864238</v>
      </c>
      <c r="I15" s="34">
        <v>4.6028315347426547</v>
      </c>
      <c r="J15" s="34">
        <v>6.6279753946530553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>
        <v>0</v>
      </c>
      <c r="R15" s="34" t="s">
        <v>35</v>
      </c>
      <c r="S15" s="34">
        <v>33.012427292777936</v>
      </c>
      <c r="T15" s="34">
        <v>96.721311475409848</v>
      </c>
      <c r="U15" s="34">
        <v>81.451111727236594</v>
      </c>
      <c r="V15" s="34">
        <v>90.020014049003748</v>
      </c>
      <c r="W15" s="34">
        <v>32.572452488988809</v>
      </c>
      <c r="X15" s="34" t="s">
        <v>35</v>
      </c>
      <c r="Y15" s="73">
        <v>30.874349227524601</v>
      </c>
      <c r="Z15" s="34" t="s">
        <v>35</v>
      </c>
      <c r="AA15" s="34">
        <v>68.090580148215324</v>
      </c>
      <c r="AB15" s="34" t="s">
        <v>35</v>
      </c>
      <c r="AC15" s="34">
        <v>66.504202942482252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>
        <v>50.980419092698511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>
        <v>12.5</v>
      </c>
      <c r="H16" s="40">
        <v>12</v>
      </c>
      <c r="I16" s="40">
        <v>15</v>
      </c>
      <c r="J16" s="40">
        <v>15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>
        <v>15</v>
      </c>
      <c r="R16" s="40" t="s">
        <v>35</v>
      </c>
      <c r="S16" s="40">
        <v>15</v>
      </c>
      <c r="T16" s="40">
        <v>10</v>
      </c>
      <c r="U16" s="40">
        <v>10</v>
      </c>
      <c r="V16" s="40">
        <v>10</v>
      </c>
      <c r="W16" s="40">
        <v>15</v>
      </c>
      <c r="X16" s="40" t="s">
        <v>35</v>
      </c>
      <c r="Y16" s="74" t="s">
        <v>69</v>
      </c>
      <c r="Z16" s="40" t="s">
        <v>35</v>
      </c>
      <c r="AA16" s="40">
        <v>11</v>
      </c>
      <c r="AB16" s="40" t="s">
        <v>35</v>
      </c>
      <c r="AC16" s="40">
        <v>10.5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>
        <v>12.5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55000000000000004">
      <c r="B17" s="41" t="s">
        <v>39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2"/>
      <c r="AP17" s="42"/>
      <c r="AQ17" s="45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 t="s">
        <v>35</v>
      </c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8"/>
      <c r="AN23" s="42"/>
      <c r="AO23" s="42"/>
      <c r="AP23" s="42"/>
      <c r="AQ23" s="45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49" t="s">
        <v>44</v>
      </c>
      <c r="C25" s="46"/>
      <c r="D25" s="50"/>
      <c r="E25" s="46"/>
      <c r="F25" s="51"/>
      <c r="G25" s="46"/>
      <c r="H25" s="46"/>
      <c r="I25" s="50">
        <v>0.36</v>
      </c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0.36</v>
      </c>
      <c r="AP25" s="34">
        <f t="shared" si="1"/>
        <v>0</v>
      </c>
      <c r="AQ25" s="46">
        <f t="shared" si="2"/>
        <v>0.36</v>
      </c>
      <c r="AT25" s="38"/>
      <c r="AU25" s="38"/>
      <c r="AV25" s="38"/>
    </row>
    <row r="26" spans="2:48" ht="50.25" customHeight="1" x14ac:dyDescent="0.55000000000000004">
      <c r="B26" s="49" t="s">
        <v>45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49" t="s">
        <v>46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49" t="s">
        <v>47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46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49" t="s">
        <v>48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50">
        <v>0.19522794552989936</v>
      </c>
      <c r="AB30" s="46"/>
      <c r="AC30" s="46">
        <v>2.0960000000000001</v>
      </c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2.2912279455298994</v>
      </c>
      <c r="AP30" s="34">
        <f t="shared" si="1"/>
        <v>0</v>
      </c>
      <c r="AQ30" s="46">
        <f t="shared" si="2"/>
        <v>2.2912279455298994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51</v>
      </c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53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56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49" t="s">
        <v>59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2928</v>
      </c>
      <c r="G41" s="46">
        <f t="shared" si="3"/>
        <v>3536.36</v>
      </c>
      <c r="H41" s="46">
        <f t="shared" si="3"/>
        <v>4484.9050000000007</v>
      </c>
      <c r="I41" s="46">
        <f t="shared" si="3"/>
        <v>15540.710000000001</v>
      </c>
      <c r="J41" s="46">
        <f t="shared" si="3"/>
        <v>5548</v>
      </c>
      <c r="K41" s="46">
        <f t="shared" si="3"/>
        <v>1129.29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280</v>
      </c>
      <c r="R41" s="46">
        <f t="shared" si="3"/>
        <v>0</v>
      </c>
      <c r="S41" s="46">
        <f t="shared" si="3"/>
        <v>760.96500000000003</v>
      </c>
      <c r="T41" s="46">
        <f t="shared" si="3"/>
        <v>57.695</v>
      </c>
      <c r="U41" s="46">
        <f t="shared" si="3"/>
        <v>160</v>
      </c>
      <c r="V41" s="46">
        <f t="shared" si="3"/>
        <v>815</v>
      </c>
      <c r="W41" s="46">
        <f t="shared" si="3"/>
        <v>905.68</v>
      </c>
      <c r="X41" s="46">
        <f t="shared" si="3"/>
        <v>0</v>
      </c>
      <c r="Y41" s="46">
        <f t="shared" si="3"/>
        <v>1807.5550000000001</v>
      </c>
      <c r="Z41" s="46">
        <f t="shared" si="3"/>
        <v>0</v>
      </c>
      <c r="AA41" s="46">
        <f t="shared" si="3"/>
        <v>438.08499999999998</v>
      </c>
      <c r="AB41" s="46">
        <f t="shared" si="3"/>
        <v>0</v>
      </c>
      <c r="AC41" s="46">
        <f t="shared" si="3"/>
        <v>1153.935008138207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559.20500000000004</v>
      </c>
      <c r="AN41" s="46">
        <f t="shared" si="3"/>
        <v>0</v>
      </c>
      <c r="AO41" s="46">
        <f>SUM(AO12,AO18,AO24:AO37)</f>
        <v>26271.785008138209</v>
      </c>
      <c r="AP41" s="46">
        <f>SUM(AP12,AP18,AP24:AP37)</f>
        <v>13833.6</v>
      </c>
      <c r="AQ41" s="46">
        <f t="shared" si="2"/>
        <v>40105.385008138212</v>
      </c>
    </row>
    <row r="42" spans="2:43" ht="50.25" customHeight="1" x14ac:dyDescent="0.55000000000000004">
      <c r="B42" s="33" t="s">
        <v>60</v>
      </c>
      <c r="C42" s="52"/>
      <c r="D42" s="52"/>
      <c r="E42" s="52"/>
      <c r="F42" s="40"/>
      <c r="G42" s="40">
        <v>16.8</v>
      </c>
      <c r="H42" s="40"/>
      <c r="I42" s="40"/>
      <c r="J42" s="53"/>
      <c r="K42" s="53"/>
      <c r="L42" s="53"/>
      <c r="M42" s="53"/>
      <c r="N42" s="53"/>
      <c r="O42" s="53"/>
      <c r="P42" s="54"/>
      <c r="Q42" s="53"/>
      <c r="R42" s="53"/>
      <c r="S42" s="53"/>
      <c r="T42" s="53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>
        <v>15.4</v>
      </c>
      <c r="AN42" s="55"/>
      <c r="AO42" s="56"/>
      <c r="AP42" s="56"/>
      <c r="AQ42" s="57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8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65"/>
      <c r="Z45" s="65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6" t="s">
        <v>65</v>
      </c>
      <c r="C46" s="3"/>
      <c r="I46" s="61"/>
      <c r="J46" s="61"/>
      <c r="K46" s="61"/>
      <c r="L46" s="61"/>
      <c r="M46" s="67"/>
      <c r="N46" s="68"/>
      <c r="T46" s="16"/>
      <c r="U46" s="16"/>
      <c r="V46" s="16"/>
      <c r="W46" s="16"/>
      <c r="X46" s="16"/>
      <c r="Y46" s="65"/>
      <c r="Z46" s="65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321</cp:revision>
  <cp:lastPrinted>2018-11-19T17:24:41Z</cp:lastPrinted>
  <dcterms:created xsi:type="dcterms:W3CDTF">2008-10-21T17:58:04Z</dcterms:created>
  <dcterms:modified xsi:type="dcterms:W3CDTF">2021-05-11T21:17:32Z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