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<sst xmlns="http://schemas.openxmlformats.org/spreadsheetml/2006/main" count="397" uniqueCount="69">
  <si>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</si>
  <si>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</si>
  <si>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</si>
  <si>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</si>
  <si>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</si>
  <si>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</si>
  <si>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</si>
  <si>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</si>
  <si>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</si>
  <si>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</si>
  <si>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</si>
  <si>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</si>
  <si>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</si>
  <si>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</si>
  <si>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</si>
  <si>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</si>
  <si>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</si>
  <si>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</si>
  <si>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</si>
  <si>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</si>
  <si>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</si>
  <si>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</si>
  <si>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</si>
  <si>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</si>
  <si>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</si>
  <si>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</si>
  <si>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</si>
  <si>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</si>
  <si>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</si>
  <si>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</si>
  <si>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</si>
  <si>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</si>
  <si>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</si>
  <si>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</si>
  <si>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</si>
  <si>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</si>
  <si>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</si>
  <si>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</si>
  <si>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</si>
  <si>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</si>
  <si>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</si>
  <si>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</si>
  <si>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</si>
  <si>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</si>
  <si>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</si>
  <si>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</si>
  <si>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</si>
  <si>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</si>
  <si>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</si>
  <si>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</si>
  <si>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</si>
  <si>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</si>
  <si>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</si>
  <si>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</si>
  <si>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</si>
  <si>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</si>
  <si>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</si>
  <si>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</si>
  <si>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</si>
  <si>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</si>
  <si>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</si>
  <si>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</si>
  <si>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</si>
  <si>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</si>
  <si>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</si>
  <si>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Callao, 11 de marzo del 2021</t>
  </si>
  <si>
    <t xml:space="preserve">        Fecha  : 10/03/2021</t>
  </si>
  <si>
    <t>R.M.N°074-2021-PRODUCE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</si>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</sst>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3">
    <xf numFmtId="0" fontId="0" fillId="0" borderId="0"/>
    <xf numFmtId="0" fontId="12" fillId="0" borderId="0"/>
    <xf numFmtId="0" fontId="31" fillId="0" borderId="0"/>
    <xf numFmtId="0" fontId="32" fillId="0" borderId="0"/>
    <xf numFmtId="167" fontId="32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4" applyNumberFormat="0" applyAlignment="0" applyProtection="0"/>
    <xf numFmtId="0" fontId="41" fillId="8" borderId="15" applyNumberFormat="0" applyAlignment="0" applyProtection="0"/>
    <xf numFmtId="0" fontId="42" fillId="8" borderId="14" applyNumberFormat="0" applyAlignment="0" applyProtection="0"/>
    <xf numFmtId="0" fontId="43" fillId="0" borderId="16" applyNumberFormat="0" applyFill="0" applyAlignment="0" applyProtection="0"/>
    <xf numFmtId="0" fontId="44" fillId="9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7" fillId="0" borderId="0"/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 applyFont="0" applyBorder="0" applyAlignment="0"/>
    <xf numFmtId="0" fontId="31" fillId="0" borderId="0"/>
    <xf numFmtId="0" fontId="7" fillId="0" borderId="0"/>
    <xf numFmtId="0" fontId="31" fillId="0" borderId="0"/>
    <xf numFmtId="0" fontId="7" fillId="10" borderId="18" applyNumberFormat="0" applyFont="0" applyAlignment="0" applyProtection="0"/>
    <xf numFmtId="0" fontId="33" fillId="0" borderId="0" applyNumberFormat="0" applyFill="0" applyBorder="0" applyAlignment="0" applyProtection="0"/>
    <xf numFmtId="0" fontId="31" fillId="0" borderId="0"/>
    <xf numFmtId="0" fontId="7" fillId="10" borderId="1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8" applyNumberFormat="0" applyFont="0" applyAlignment="0" applyProtection="0"/>
    <xf numFmtId="0" fontId="6" fillId="10" borderId="18" applyNumberFormat="0" applyFont="0" applyAlignment="0" applyProtection="0"/>
    <xf numFmtId="0" fontId="5" fillId="0" borderId="0"/>
    <xf numFmtId="0" fontId="50" fillId="0" borderId="0"/>
    <xf numFmtId="167" fontId="31" fillId="0" borderId="0" applyFont="0" applyFill="0" applyBorder="0" applyAlignment="0" applyProtection="0"/>
    <xf numFmtId="0" fontId="4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31" fillId="0" borderId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1" fillId="0" borderId="0"/>
    <xf numFmtId="0" fontId="31" fillId="0" borderId="0"/>
    <xf numFmtId="0" fontId="31" fillId="0" borderId="0"/>
    <xf numFmtId="1" fontId="31" fillId="0" borderId="0"/>
    <xf numFmtId="1" fontId="31" fillId="0" borderId="0"/>
    <xf numFmtId="1" fontId="31" fillId="0" borderId="0"/>
  </cellStyleXfs>
  <cellXfs count="79">
    <xf numFmtId="0" fontId="0" fillId="0" borderId="0" xfId="0"/>
    <xf numFmtId="0" fontId="10" fillId="0" borderId="0" xfId="0" applyFont="1"/>
    <xf numFmtId="0" fontId="11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1" fontId="21" fillId="0" borderId="0" xfId="0" applyNumberFormat="1" applyFont="1"/>
    <xf numFmtId="22" fontId="19" fillId="0" borderId="0" xfId="0" applyNumberFormat="1" applyFont="1"/>
    <xf numFmtId="0" fontId="22" fillId="0" borderId="0" xfId="0" applyFont="1"/>
    <xf numFmtId="0" fontId="14" fillId="0" borderId="0" xfId="0" applyFont="1" applyBorder="1"/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1" fillId="0" borderId="4" xfId="0" applyFont="1" applyBorder="1"/>
    <xf numFmtId="1" fontId="23" fillId="0" borderId="0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1" fontId="10" fillId="0" borderId="0" xfId="0" applyNumberFormat="1" applyFont="1"/>
    <xf numFmtId="0" fontId="10" fillId="0" borderId="0" xfId="0" applyFont="1" applyBorder="1"/>
    <xf numFmtId="0" fontId="21" fillId="0" borderId="2" xfId="0" applyFont="1" applyBorder="1" applyAlignment="1">
      <alignment horizontal="left"/>
    </xf>
    <xf numFmtId="165" fontId="10" fillId="0" borderId="0" xfId="0" applyNumberFormat="1" applyFont="1"/>
    <xf numFmtId="0" fontId="24" fillId="2" borderId="2" xfId="0" applyFont="1" applyFill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21" fillId="0" borderId="2" xfId="0" applyFont="1" applyBorder="1"/>
    <xf numFmtId="2" fontId="23" fillId="0" borderId="4" xfId="0" applyNumberFormat="1" applyFont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 wrapText="1"/>
    </xf>
    <xf numFmtId="166" fontId="26" fillId="0" borderId="2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1" fontId="14" fillId="0" borderId="0" xfId="0" applyNumberFormat="1" applyFont="1" applyBorder="1" applyAlignment="1">
      <alignment horizontal="center"/>
    </xf>
    <xf numFmtId="0" fontId="21" fillId="0" borderId="0" xfId="0" applyFont="1"/>
    <xf numFmtId="1" fontId="28" fillId="0" borderId="0" xfId="0" applyNumberFormat="1" applyFont="1" applyBorder="1" applyProtection="1">
      <protection locked="0"/>
    </xf>
    <xf numFmtId="0" fontId="29" fillId="0" borderId="0" xfId="0" applyFont="1" applyAlignment="1">
      <alignment horizontal="left"/>
    </xf>
    <xf numFmtId="1" fontId="28" fillId="0" borderId="0" xfId="0" applyNumberFormat="1" applyFont="1" applyBorder="1" applyAlignment="1" applyProtection="1">
      <protection locked="0"/>
    </xf>
    <xf numFmtId="1" fontId="28" fillId="0" borderId="0" xfId="0" applyNumberFormat="1" applyFont="1" applyBorder="1" applyAlignment="1" applyProtection="1">
      <alignment horizontal="right"/>
      <protection locked="0"/>
    </xf>
    <xf numFmtId="166" fontId="23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1" fillId="0" borderId="0" xfId="0" applyFont="1"/>
    <xf numFmtId="166" fontId="23" fillId="0" borderId="10" xfId="0" applyNumberFormat="1" applyFont="1" applyBorder="1" applyAlignment="1">
      <alignment horizontal="center"/>
    </xf>
    <xf numFmtId="166" fontId="51" fillId="3" borderId="4" xfId="0" applyNumberFormat="1" applyFont="1" applyFill="1" applyBorder="1" applyAlignment="1">
      <alignment horizontal="center" wrapText="1"/>
    </xf>
    <xf numFmtId="166" fontId="51" fillId="0" borderId="4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17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</cellXfs>
  <cellStyles count="133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5" zoomScale="23" zoomScaleNormal="23" workbookViewId="0">
      <selection activeCell="AP56" sqref="AP5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750.8</v>
      </c>
      <c r="AF12" s="23">
        <v>89.08</v>
      </c>
      <c r="AG12" s="23">
        <v>0</v>
      </c>
      <c r="AH12" s="23">
        <v>0</v>
      </c>
      <c r="AI12" s="23">
        <v>0</v>
      </c>
      <c r="AJ12" s="23">
        <v>0</v>
      </c>
      <c r="AK12" s="23">
        <v>2747.319784771641</v>
      </c>
      <c r="AL12" s="23">
        <v>105.19499999999999</v>
      </c>
      <c r="AM12" s="23">
        <v>1470.17</v>
      </c>
      <c r="AN12" s="23">
        <v>736.61</v>
      </c>
      <c r="AO12" s="23">
        <f>SUMIF($C$11:$AN$11,"Ind",C12:AN12)</f>
        <v>4968.2897847716413</v>
      </c>
      <c r="AP12" s="23">
        <f>SUMIF($C$11:$AN$11,"I.Mad",C12:AN12)</f>
        <v>930.88499999999999</v>
      </c>
      <c r="AQ12" s="23">
        <f>SUM(AO12:AP12)</f>
        <v>5899.1747847716415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7</v>
      </c>
      <c r="AF13" s="23">
        <v>4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14</v>
      </c>
      <c r="AL13" s="23">
        <v>1</v>
      </c>
      <c r="AM13" s="23">
        <v>11</v>
      </c>
      <c r="AN13" s="23">
        <v>10</v>
      </c>
      <c r="AO13" s="23">
        <f>SUMIF($C$11:$AN$11,"Ind*",C13:AN13)</f>
        <v>32</v>
      </c>
      <c r="AP13" s="23">
        <f>SUMIF($C$11:$AN$11,"I.Mad",C13:AN13)</f>
        <v>15</v>
      </c>
      <c r="AQ13" s="23">
        <f>SUM(AO13:AP13)</f>
        <v>47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3</v>
      </c>
      <c r="AF14" s="23">
        <v>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5</v>
      </c>
      <c r="AL14" s="23" t="s">
        <v>68</v>
      </c>
      <c r="AM14" s="23">
        <v>4</v>
      </c>
      <c r="AN14" s="23">
        <v>3</v>
      </c>
      <c r="AO14" s="23">
        <f>SUMIF($C$11:$AN$11,"Ind*",C14:AN14)</f>
        <v>12</v>
      </c>
      <c r="AP14" s="23">
        <f>SUMIF($C$11:$AN$11,"I.Mad",C14:AN14)</f>
        <v>4</v>
      </c>
      <c r="AQ14" s="23">
        <f>SUM(AO14:AP14)</f>
        <v>16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37.286905943206598</v>
      </c>
      <c r="AF15" s="23">
        <v>63.681592039800996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5.5487794890877966</v>
      </c>
      <c r="AL15" s="23" t="s">
        <v>31</v>
      </c>
      <c r="AM15" s="23">
        <v>9.8624008564638963</v>
      </c>
      <c r="AN15" s="23">
        <v>10.870553609075705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12.5</v>
      </c>
      <c r="AF16" s="29">
        <v>10.5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 t="s">
        <v>31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>
        <v>3.0202152283589978</v>
      </c>
      <c r="AL24" s="23"/>
      <c r="AM24" s="23"/>
      <c r="AN24" s="35"/>
      <c r="AO24" s="23">
        <f t="shared" ref="AO24:AO40" si="0">SUMIF($C$11:$AN$11,"Ind*",C24:AN24)</f>
        <v>3.0202152283589978</v>
      </c>
      <c r="AP24" s="23">
        <f t="shared" ref="AP24:AP40" si="1">SUMIF($C$11:$AN$11,"I.Mad",C24:AN24)</f>
        <v>0</v>
      </c>
      <c r="AQ24" s="35">
        <f t="shared" ref="AQ24:AQ41" si="2">SUM(AO24:AP24)</f>
        <v>3.0202152283589978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750.8</v>
      </c>
      <c r="AF41" s="35">
        <f t="shared" si="3"/>
        <v>89.08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2750.34</v>
      </c>
      <c r="AL41" s="35">
        <f t="shared" si="3"/>
        <v>105.19499999999999</v>
      </c>
      <c r="AM41" s="35">
        <f t="shared" si="3"/>
        <v>1470.17</v>
      </c>
      <c r="AN41" s="35">
        <f t="shared" si="3"/>
        <v>736.61</v>
      </c>
      <c r="AO41" s="35">
        <f>SUM(AO12,AO18,AO24:AO37)</f>
        <v>4971.3100000000004</v>
      </c>
      <c r="AP41" s="35">
        <f>SUM(AP12,AP18,AP24:AP37)</f>
        <v>930.88499999999999</v>
      </c>
      <c r="AQ41" s="35">
        <f t="shared" si="2"/>
        <v>5902.1950000000006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16.100000000000001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65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2021-03-11T22:14:38Z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