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8496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<sst xmlns="http://schemas.openxmlformats.org/spreadsheetml/2006/main" count="389" uniqueCount="69">
  <si>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</si>
  <si>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</si>
  <si>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</si>
  <si>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</si>
  <si>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</si>
  <si>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</si>
  <si>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</si>
  <si>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</si>
  <si>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</si>
  <si>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</si>
  <si>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</si>
  <si>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</si>
  <si>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</si>
  <si>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</si>
  <si>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</si>
  <si>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</si>
  <si>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</si>
  <si>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</si>
  <si>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</si>
  <si>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</si>
  <si>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</si>
  <si>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</si>
  <si>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</si>
  <si>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</si>
  <si>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</si>
  <si>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</si>
  <si>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</si>
  <si>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</si>
  <si>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</si>
  <si>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</si>
  <si>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</si>
  <si>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</si>
  <si>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</si>
  <si>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</si>
  <si>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</si>
  <si>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</si>
  <si>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</si>
  <si>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</si>
  <si>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</si>
  <si>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</si>
  <si>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</si>
  <si>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</si>
  <si>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</si>
  <si>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</si>
  <si>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</si>
  <si>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</si>
  <si>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</si>
  <si>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</si>
  <si>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</si>
  <si>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</si>
  <si>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</si>
  <si>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AYAMARCA</t>
  </si>
  <si>
    <t>FALSO VOLADOR</t>
  </si>
  <si>
    <t>MALAGUA</t>
  </si>
  <si>
    <t>CALAMAR</t>
  </si>
  <si>
    <t>TOTAL GENERAL</t>
  </si>
  <si>
    <t>TSM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</si>
  <si>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</si>
  <si>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</si>
  <si>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</si>
  <si>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</si>
  <si>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</si>
  <si>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Sr. Sergio Gonzalez Guerrero</t>
  </si>
  <si>
    <t xml:space="preserve">CIFRAS PRELIMINARES \ PARA USO CIENTÍFICO  </t>
  </si>
  <si>
    <t>SM</t>
  </si>
  <si>
    <t>BAGRE</t>
  </si>
  <si>
    <t>R.M.N°059-2024-PRODUCE, R.M.N°118-2024-PRODUCE</t>
  </si>
  <si>
    <t>Callao, 10 de junio del 2024</t>
  </si>
  <si>
    <t xml:space="preserve">        Fecha  : 08/06/20248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</si>
</sst>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B2" zoomScale="22" zoomScaleNormal="22" workbookViewId="0">
      <selection activeCell="I32" sqref="I32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7" t="s">
        <v>62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</row>
    <row r="5" spans="2:50" ht="45" customHeight="1" x14ac:dyDescent="0.65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9" t="s">
        <v>4</v>
      </c>
      <c r="AN6" s="59"/>
      <c r="AO6" s="59"/>
      <c r="AP6" s="59"/>
      <c r="AQ6" s="59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0"/>
      <c r="AP7" s="60"/>
      <c r="AQ7" s="60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9" t="s">
        <v>68</v>
      </c>
      <c r="AP8" s="59"/>
      <c r="AQ8" s="59"/>
    </row>
    <row r="9" spans="2:50" ht="28.2" x14ac:dyDescent="0.5">
      <c r="B9" s="4" t="s">
        <v>6</v>
      </c>
      <c r="C9" s="10" t="s">
        <v>66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4" t="s">
        <v>8</v>
      </c>
      <c r="D10" s="54"/>
      <c r="E10" s="54" t="s">
        <v>9</v>
      </c>
      <c r="F10" s="54"/>
      <c r="G10" s="54" t="s">
        <v>10</v>
      </c>
      <c r="H10" s="54"/>
      <c r="I10" s="54" t="s">
        <v>11</v>
      </c>
      <c r="J10" s="54"/>
      <c r="K10" s="54" t="s">
        <v>12</v>
      </c>
      <c r="L10" s="54"/>
      <c r="M10" s="54" t="s">
        <v>13</v>
      </c>
      <c r="N10" s="54"/>
      <c r="O10" s="54" t="s">
        <v>14</v>
      </c>
      <c r="P10" s="54"/>
      <c r="Q10" s="54" t="s">
        <v>15</v>
      </c>
      <c r="R10" s="54"/>
      <c r="S10" s="54" t="s">
        <v>16</v>
      </c>
      <c r="T10" s="54"/>
      <c r="U10" s="54" t="s">
        <v>17</v>
      </c>
      <c r="V10" s="54"/>
      <c r="W10" s="54" t="s">
        <v>18</v>
      </c>
      <c r="X10" s="54"/>
      <c r="Y10" s="56" t="s">
        <v>19</v>
      </c>
      <c r="Z10" s="56"/>
      <c r="AA10" s="54" t="s">
        <v>20</v>
      </c>
      <c r="AB10" s="54"/>
      <c r="AC10" s="54" t="s">
        <v>21</v>
      </c>
      <c r="AD10" s="54"/>
      <c r="AE10" s="54" t="s">
        <v>22</v>
      </c>
      <c r="AF10" s="54"/>
      <c r="AG10" s="54" t="s">
        <v>23</v>
      </c>
      <c r="AH10" s="54"/>
      <c r="AI10" s="54" t="s">
        <v>24</v>
      </c>
      <c r="AJ10" s="54"/>
      <c r="AK10" s="54" t="s">
        <v>25</v>
      </c>
      <c r="AL10" s="54"/>
      <c r="AM10" s="54" t="s">
        <v>26</v>
      </c>
      <c r="AN10" s="54"/>
      <c r="AO10" s="55" t="s">
        <v>27</v>
      </c>
      <c r="AP10" s="55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3096.43</v>
      </c>
      <c r="H12" s="24">
        <v>430.51499999999999</v>
      </c>
      <c r="I12" s="24">
        <v>11857.03</v>
      </c>
      <c r="J12" s="24">
        <v>558.82500000000005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420.76499999999999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1294.03</v>
      </c>
      <c r="AN12" s="24">
        <v>652.85</v>
      </c>
      <c r="AO12" s="24">
        <f>SUMIF($C$11:$AN$11,"Ind",C12:AN12)</f>
        <v>16247.490000000002</v>
      </c>
      <c r="AP12" s="24">
        <f>SUMIF($C$11:$AN$11,"I.Mad",C12:AN12)</f>
        <v>2062.9549999999999</v>
      </c>
      <c r="AQ12" s="24">
        <f>SUM(AO12:AP12)</f>
        <v>18310.445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>
        <v>9</v>
      </c>
      <c r="H13" s="24">
        <v>1</v>
      </c>
      <c r="I13" s="24">
        <v>37</v>
      </c>
      <c r="J13" s="24">
        <v>6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>
        <v>4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>
        <v>16</v>
      </c>
      <c r="AN13" s="24">
        <v>15</v>
      </c>
      <c r="AO13" s="24">
        <f>SUMIF($C$11:$AN$11,"Ind*",C13:AN13)</f>
        <v>62</v>
      </c>
      <c r="AP13" s="24">
        <f>SUMIF($C$11:$AN$11,"I.Mad",C13:AN13)</f>
        <v>26</v>
      </c>
      <c r="AQ13" s="24">
        <f>SUM(AO13:AP13)</f>
        <v>88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>
        <v>4</v>
      </c>
      <c r="H14" s="24" t="s">
        <v>64</v>
      </c>
      <c r="I14" s="24">
        <v>14</v>
      </c>
      <c r="J14" s="24">
        <v>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>
        <v>4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>
        <v>5</v>
      </c>
      <c r="AN14" s="24">
        <v>3</v>
      </c>
      <c r="AO14" s="24">
        <f>SUMIF($C$11:$AN$11,"Ind*",C14:AN14)</f>
        <v>23</v>
      </c>
      <c r="AP14" s="24">
        <f>SUMIF($C$11:$AN$11,"I.Mad",C14:AN14)</f>
        <v>10</v>
      </c>
      <c r="AQ14" s="24">
        <f>SUM(AO14:AP14)</f>
        <v>33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>
        <v>5.0319795955970799</v>
      </c>
      <c r="H15" s="24" t="s">
        <v>33</v>
      </c>
      <c r="I15" s="24">
        <v>5.0357024057626196</v>
      </c>
      <c r="J15" s="24">
        <v>4.6981845194649399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>
        <v>87.390627194736297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>
        <v>94.743653722969</v>
      </c>
      <c r="AN15" s="24">
        <v>96.134736260383804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>
        <v>13</v>
      </c>
      <c r="H16" s="27" t="s">
        <v>33</v>
      </c>
      <c r="I16" s="27">
        <v>13</v>
      </c>
      <c r="J16" s="27">
        <v>13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>
        <v>10.5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>
        <v>9.5</v>
      </c>
      <c r="AN16" s="27">
        <v>8.5</v>
      </c>
      <c r="AO16" s="26"/>
      <c r="AP16" s="26"/>
      <c r="AQ16" s="26"/>
    </row>
    <row r="17" spans="1:43" ht="50.25" customHeight="1" x14ac:dyDescent="0.5">
      <c r="B17" s="28" t="s">
        <v>37</v>
      </c>
      <c r="C17" s="11"/>
      <c r="D17" s="11"/>
      <c r="E17" s="29"/>
      <c r="F17" s="11"/>
      <c r="G17" s="29"/>
      <c r="H17" s="29"/>
      <c r="I17" s="29"/>
      <c r="J17" s="29"/>
      <c r="K17" s="11"/>
      <c r="L17" s="11"/>
      <c r="M17" s="11"/>
      <c r="N17" s="11"/>
      <c r="O17" s="11"/>
      <c r="P17" s="11"/>
      <c r="Q17" s="11"/>
      <c r="R17" s="11"/>
      <c r="S17" s="29"/>
      <c r="T17" s="11"/>
      <c r="U17" s="29"/>
      <c r="V17" s="29"/>
      <c r="W17" s="29"/>
      <c r="X17" s="11"/>
      <c r="Y17" s="11"/>
      <c r="Z17" s="29"/>
      <c r="AA17" s="29"/>
      <c r="AB17" s="30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7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24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35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46.8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>
        <v>18.64967</v>
      </c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18.64967</v>
      </c>
      <c r="AP25" s="24">
        <f t="shared" si="1"/>
        <v>0</v>
      </c>
      <c r="AQ25" s="32">
        <f t="shared" si="2"/>
        <v>18.64967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44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4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7"/>
      <c r="Z30" s="27"/>
      <c r="AA30" s="27"/>
      <c r="AB30" s="32"/>
      <c r="AC30" s="32"/>
      <c r="AD30" s="32"/>
      <c r="AE30" s="32"/>
      <c r="AF30" s="35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5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5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65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52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54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55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3096.43</v>
      </c>
      <c r="H41" s="32">
        <f>+SUM(H24:H40,H18,H12)</f>
        <v>430.51499999999999</v>
      </c>
      <c r="I41" s="32">
        <f>+SUM(I24:I40,I18,I12)</f>
        <v>11875.679670000001</v>
      </c>
      <c r="J41" s="32">
        <f t="shared" si="3"/>
        <v>558.82500000000005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420.76499999999999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>+SUM(AD25:AD40,AD18,AD12)</f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1294.03</v>
      </c>
      <c r="AN41" s="32">
        <f>+SUM(AN24:AN40,AN18,AN12)</f>
        <v>652.85</v>
      </c>
      <c r="AO41" s="32">
        <f>SUM(AO12,AO18,AO24:AO37)</f>
        <v>16266.139670000002</v>
      </c>
      <c r="AP41" s="32">
        <f>SUM(AP12,AP18,AP24:AP37)</f>
        <v>2062.9549999999999</v>
      </c>
      <c r="AQ41" s="32">
        <f t="shared" si="2"/>
        <v>18329.094670000002</v>
      </c>
    </row>
    <row r="42" spans="2:43" ht="50.25" customHeight="1" x14ac:dyDescent="0.7">
      <c r="B42" s="23" t="s">
        <v>56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63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57</v>
      </c>
      <c r="C44" s="4" t="s">
        <v>58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59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61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2024-06-18T19:43:59Z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