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KEVIN\Downloads\"/>
    </mc:Choice>
  </mc:AlternateContent>
  <xr:revisionPtr revIDLastSave="0" documentId="13_ncr:1_{F5CFD0F4-C480-4B7C-A29F-3F2E7DE828B8}" xr6:coauthVersionLast="47" xr6:coauthVersionMax="47" xr10:uidLastSave="{00000000-0000-0000-0000-000000000000}"/>
  <bookViews>
    <workbookView showSheetTabs="0" xWindow="-108" yWindow="-108" windowWidth="23256" windowHeight="12576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Q27" i="1" s="1"/>
  <c r="AP26" i="1"/>
  <c r="AO26" i="1"/>
  <c r="AP25" i="1"/>
  <c r="AO25" i="1"/>
  <c r="AP24" i="1"/>
  <c r="AO24" i="1"/>
  <c r="AQ24" i="1" s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31" i="1" l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<sst xmlns="http://schemas.openxmlformats.org/spreadsheetml/2006/main" count="372" uniqueCount="69">
  <si>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</si>
  <si>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</si>
  <si>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</si>
  <si>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</si>
  <si>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</si>
  <si>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</si>
  <si>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</si>
  <si>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</si>
  <si>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</si>
  <si>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</si>
  <si>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</si>
  <si>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</si>
  <si>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</si>
  <si>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</si>
  <si>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</si>
  <si>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</si>
  <si>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</si>
  <si>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</si>
  <si>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</si>
  <si>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</si>
  <si>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</si>
  <si>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</si>
  <si>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</si>
  <si>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</si>
  <si>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</si>
  <si>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</si>
  <si>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</si>
  <si>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</si>
  <si>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</si>
  <si>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</si>
  <si>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</si>
  <si>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</si>
  <si>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</si>
  <si>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</si>
  <si>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</si>
  <si>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</si>
  <si>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</si>
  <si>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</si>
  <si>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</si>
  <si>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</si>
  <si>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</si>
  <si>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</si>
  <si>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</si>
  <si>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</si>
  <si>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</si>
  <si>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</si>
  <si>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</si>
  <si>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</si>
  <si>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</si>
  <si>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</si>
  <si>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</si>
  <si>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</si>
  <si>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</si>
  <si>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</si>
  <si>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</si>
  <si>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</si>
  <si>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</si>
  <si>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</si>
  <si>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</si>
  <si>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</si>
  <si>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</si>
  <si>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</si>
  <si>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</si>
  <si>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</si>
  <si>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R.M.N°463-2021-PRODUCE, R.M.N°167-2022-PRODUCE, R.M.N°171-2022-PRODUCE</t>
  </si>
  <si>
    <t>PEJERREY</t>
  </si>
  <si>
    <t>S/M</t>
  </si>
  <si>
    <t xml:space="preserve">        Fecha  : 08/06/2022</t>
  </si>
  <si>
    <t>Callao, 09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</si>
</sst>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zoomScale="23" zoomScaleNormal="23" workbookViewId="0">
      <selection activeCell="S12" sqref="S12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26.55468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27.44140625" style="1" customWidth="1"/>
    <col min="41" max="41" width="25.33203125" style="1" customWidth="1"/>
    <col min="42" max="42" width="28.109375" style="1" customWidth="1"/>
    <col min="43" max="43" width="25.33203125" style="1" customWidth="1"/>
    <col min="44" max="1014" width="11.44140625" style="1"/>
    <col min="1015" max="1024" width="9.109375" customWidth="1"/>
  </cols>
  <sheetData>
    <row r="1" spans="2:48" ht="35.4" x14ac:dyDescent="0.6">
      <c r="B1" s="2" t="s">
        <v>0</v>
      </c>
    </row>
    <row r="2" spans="2:48" ht="30" x14ac:dyDescent="0.5">
      <c r="B2" s="3" t="s">
        <v>1</v>
      </c>
    </row>
    <row r="3" spans="2:48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0.200000000000003" x14ac:dyDescent="0.7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6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5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8.2" x14ac:dyDescent="0.5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6">
      <c r="B10" s="21" t="s">
        <v>8</v>
      </c>
      <c r="C10" s="67" t="s">
        <v>9</v>
      </c>
      <c r="D10" s="67"/>
      <c r="E10" s="67" t="s">
        <v>10</v>
      </c>
      <c r="F10" s="67"/>
      <c r="G10" s="67" t="s">
        <v>11</v>
      </c>
      <c r="H10" s="67"/>
      <c r="I10" s="67" t="s">
        <v>12</v>
      </c>
      <c r="J10" s="67"/>
      <c r="K10" s="67" t="s">
        <v>13</v>
      </c>
      <c r="L10" s="67"/>
      <c r="M10" s="67" t="s">
        <v>14</v>
      </c>
      <c r="N10" s="67"/>
      <c r="O10" s="67" t="s">
        <v>15</v>
      </c>
      <c r="P10" s="67"/>
      <c r="Q10" s="67" t="s">
        <v>16</v>
      </c>
      <c r="R10" s="67"/>
      <c r="S10" s="67" t="s">
        <v>17</v>
      </c>
      <c r="T10" s="67"/>
      <c r="U10" s="67" t="s">
        <v>18</v>
      </c>
      <c r="V10" s="67"/>
      <c r="W10" s="67" t="s">
        <v>19</v>
      </c>
      <c r="X10" s="67"/>
      <c r="Y10" s="69" t="s">
        <v>20</v>
      </c>
      <c r="Z10" s="69"/>
      <c r="AA10" s="67" t="s">
        <v>21</v>
      </c>
      <c r="AB10" s="67"/>
      <c r="AC10" s="67" t="s">
        <v>22</v>
      </c>
      <c r="AD10" s="67"/>
      <c r="AE10" s="67" t="s">
        <v>23</v>
      </c>
      <c r="AF10" s="67"/>
      <c r="AG10" s="67" t="s">
        <v>24</v>
      </c>
      <c r="AH10" s="67"/>
      <c r="AI10" s="67" t="s">
        <v>25</v>
      </c>
      <c r="AJ10" s="67"/>
      <c r="AK10" s="67" t="s">
        <v>26</v>
      </c>
      <c r="AL10" s="67"/>
      <c r="AM10" s="67" t="s">
        <v>27</v>
      </c>
      <c r="AN10" s="67"/>
      <c r="AO10" s="68" t="s">
        <v>28</v>
      </c>
      <c r="AP10" s="68"/>
      <c r="AQ10" s="22" t="s">
        <v>29</v>
      </c>
      <c r="AT10" s="23"/>
    </row>
    <row r="11" spans="2:48" s="3" customFormat="1" ht="30" x14ac:dyDescent="0.5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7">
      <c r="B12" s="29" t="s">
        <v>32</v>
      </c>
      <c r="C12" s="30">
        <v>0</v>
      </c>
      <c r="D12" s="30">
        <v>0</v>
      </c>
      <c r="E12" s="30">
        <v>1200</v>
      </c>
      <c r="F12" s="30">
        <v>260</v>
      </c>
      <c r="G12" s="30">
        <v>14670.15</v>
      </c>
      <c r="H12" s="30">
        <v>651.44000000000005</v>
      </c>
      <c r="I12" s="30">
        <v>8786.8700000000008</v>
      </c>
      <c r="J12" s="30">
        <v>4262.66</v>
      </c>
      <c r="K12" s="30">
        <v>1385.78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296.98500000000001</v>
      </c>
      <c r="X12" s="30">
        <v>0</v>
      </c>
      <c r="Y12" s="30">
        <v>0</v>
      </c>
      <c r="Z12" s="30">
        <v>0</v>
      </c>
      <c r="AA12" s="30">
        <v>808.6432508484063</v>
      </c>
      <c r="AB12" s="30">
        <v>0</v>
      </c>
      <c r="AC12" s="30">
        <v>2798.372182022059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1465.45</v>
      </c>
      <c r="AN12" s="30">
        <v>16.175000000000001</v>
      </c>
      <c r="AO12" s="30">
        <f>SUMIF($C$11:$AN$11,"Ind",C12:AN12)</f>
        <v>31412.250432870467</v>
      </c>
      <c r="AP12" s="30">
        <f>SUMIF($C$11:$AN$11,"I.Mad",C12:AN12)</f>
        <v>5190.2750000000005</v>
      </c>
      <c r="AQ12" s="30">
        <f>SUM(AO12:AP12)</f>
        <v>36602.525432870469</v>
      </c>
      <c r="AS12" s="31"/>
      <c r="AT12" s="32"/>
    </row>
    <row r="13" spans="2:48" ht="50.25" customHeight="1" x14ac:dyDescent="0.7">
      <c r="B13" s="33" t="s">
        <v>33</v>
      </c>
      <c r="C13" s="30" t="s">
        <v>34</v>
      </c>
      <c r="D13" s="30" t="s">
        <v>34</v>
      </c>
      <c r="E13" s="30">
        <v>6</v>
      </c>
      <c r="F13" s="30">
        <v>12</v>
      </c>
      <c r="G13" s="30">
        <v>75</v>
      </c>
      <c r="H13" s="30">
        <v>9</v>
      </c>
      <c r="I13" s="30">
        <v>60</v>
      </c>
      <c r="J13" s="30">
        <v>131</v>
      </c>
      <c r="K13" s="30">
        <v>7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>
        <v>2</v>
      </c>
      <c r="X13" s="30" t="s">
        <v>34</v>
      </c>
      <c r="Y13" s="30" t="s">
        <v>34</v>
      </c>
      <c r="Z13" s="30" t="s">
        <v>34</v>
      </c>
      <c r="AA13" s="30">
        <v>7</v>
      </c>
      <c r="AB13" s="30" t="s">
        <v>34</v>
      </c>
      <c r="AC13" s="30">
        <v>17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>
        <v>8</v>
      </c>
      <c r="AN13" s="30">
        <v>1</v>
      </c>
      <c r="AO13" s="30">
        <f>SUMIF($C$11:$AN$11,"Ind*",C13:AN13)</f>
        <v>182</v>
      </c>
      <c r="AP13" s="30">
        <f>SUMIF($C$11:$AN$11,"I.Mad",C13:AN13)</f>
        <v>153</v>
      </c>
      <c r="AQ13" s="30">
        <f>SUM(AO13:AP13)</f>
        <v>335</v>
      </c>
      <c r="AS13" s="31"/>
      <c r="AT13" s="34"/>
      <c r="AU13" s="34"/>
      <c r="AV13" s="34"/>
    </row>
    <row r="14" spans="2:48" ht="50.25" customHeight="1" x14ac:dyDescent="0.7">
      <c r="B14" s="33" t="s">
        <v>35</v>
      </c>
      <c r="C14" s="30" t="s">
        <v>34</v>
      </c>
      <c r="D14" s="30" t="s">
        <v>34</v>
      </c>
      <c r="E14" s="30">
        <v>4</v>
      </c>
      <c r="F14" s="30">
        <v>3</v>
      </c>
      <c r="G14" s="30">
        <v>13</v>
      </c>
      <c r="H14" s="30">
        <v>3</v>
      </c>
      <c r="I14" s="30">
        <v>9</v>
      </c>
      <c r="J14" s="30">
        <v>7</v>
      </c>
      <c r="K14" s="30" t="s">
        <v>66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>
        <v>2</v>
      </c>
      <c r="X14" s="30" t="s">
        <v>34</v>
      </c>
      <c r="Y14" s="30" t="s">
        <v>34</v>
      </c>
      <c r="Z14" s="30" t="s">
        <v>34</v>
      </c>
      <c r="AA14" s="30">
        <v>3</v>
      </c>
      <c r="AB14" s="30" t="s">
        <v>34</v>
      </c>
      <c r="AC14" s="30">
        <v>11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>
        <v>4</v>
      </c>
      <c r="AN14" s="30" t="s">
        <v>66</v>
      </c>
      <c r="AO14" s="30">
        <f>SUMIF($C$11:$AN$11,"Ind*",C14:AN14)</f>
        <v>46</v>
      </c>
      <c r="AP14" s="30">
        <f>SUMIF($C$11:$AN$11,"I.Mad",C14:AN14)</f>
        <v>13</v>
      </c>
      <c r="AQ14" s="30">
        <f>SUM(AO14:AP14)</f>
        <v>59</v>
      </c>
      <c r="AT14" s="34"/>
      <c r="AU14" s="34"/>
      <c r="AV14" s="34"/>
    </row>
    <row r="15" spans="2:48" ht="50.25" customHeight="1" x14ac:dyDescent="0.7">
      <c r="B15" s="33" t="s">
        <v>36</v>
      </c>
      <c r="C15" s="30" t="s">
        <v>34</v>
      </c>
      <c r="D15" s="30" t="s">
        <v>34</v>
      </c>
      <c r="E15" s="30">
        <v>57.547558955984471</v>
      </c>
      <c r="F15" s="30">
        <v>36.268346813797962</v>
      </c>
      <c r="G15" s="30">
        <v>43.845857666890758</v>
      </c>
      <c r="H15" s="30">
        <v>50.930741329995548</v>
      </c>
      <c r="I15" s="30">
        <v>41.640596990643189</v>
      </c>
      <c r="J15" s="30">
        <v>37.818233550375169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>
        <v>50.666575766095278</v>
      </c>
      <c r="X15" s="30" t="s">
        <v>34</v>
      </c>
      <c r="Y15" s="30" t="s">
        <v>34</v>
      </c>
      <c r="Z15" s="30" t="s">
        <v>34</v>
      </c>
      <c r="AA15" s="30">
        <v>81.163688012716023</v>
      </c>
      <c r="AB15" s="30" t="s">
        <v>34</v>
      </c>
      <c r="AC15" s="30">
        <v>81.274694566595898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>
        <v>22.846916752865102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7">
      <c r="B16" s="33" t="s">
        <v>37</v>
      </c>
      <c r="C16" s="36" t="s">
        <v>34</v>
      </c>
      <c r="D16" s="36" t="s">
        <v>34</v>
      </c>
      <c r="E16" s="36">
        <v>9.5</v>
      </c>
      <c r="F16" s="36">
        <v>13</v>
      </c>
      <c r="G16" s="36">
        <v>12</v>
      </c>
      <c r="H16" s="36">
        <v>12</v>
      </c>
      <c r="I16" s="36">
        <v>12.5</v>
      </c>
      <c r="J16" s="36">
        <v>11.5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>
        <v>10.5</v>
      </c>
      <c r="X16" s="36" t="s">
        <v>34</v>
      </c>
      <c r="Y16" s="36" t="s">
        <v>34</v>
      </c>
      <c r="Z16" s="36" t="s">
        <v>34</v>
      </c>
      <c r="AA16" s="36">
        <v>11.5</v>
      </c>
      <c r="AB16" s="36" t="s">
        <v>34</v>
      </c>
      <c r="AC16" s="36">
        <v>11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>
        <v>12.5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7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7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7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7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7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7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5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7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7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7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7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7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7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7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>
        <v>0.3387613014462475</v>
      </c>
      <c r="AB30" s="42"/>
      <c r="AC30" s="42">
        <v>0.47281797794117653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0.81157927938742402</v>
      </c>
      <c r="AP30" s="30">
        <f t="shared" si="1"/>
        <v>0</v>
      </c>
      <c r="AQ30" s="42">
        <f t="shared" si="2"/>
        <v>0.81157927938742402</v>
      </c>
      <c r="AT30" s="34"/>
      <c r="AU30" s="34"/>
      <c r="AV30" s="34"/>
    </row>
    <row r="31" spans="2:48" ht="50.25" customHeight="1" x14ac:dyDescent="0.7">
      <c r="B31" s="33" t="s">
        <v>65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>
        <v>1.4129878501473709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1.4129878501473709</v>
      </c>
      <c r="AP31" s="30">
        <f t="shared" si="1"/>
        <v>0</v>
      </c>
      <c r="AQ31" s="42">
        <f t="shared" si="2"/>
        <v>1.4129878501473709</v>
      </c>
      <c r="AT31" s="34"/>
      <c r="AU31" s="34"/>
      <c r="AV31" s="34"/>
    </row>
    <row r="32" spans="2:48" ht="50.25" customHeight="1" x14ac:dyDescent="0.7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7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7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7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4" x14ac:dyDescent="0.7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4" x14ac:dyDescent="0.7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7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7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7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7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1200</v>
      </c>
      <c r="F41" s="42">
        <f t="shared" si="3"/>
        <v>260</v>
      </c>
      <c r="G41" s="42">
        <f t="shared" si="3"/>
        <v>14670.15</v>
      </c>
      <c r="H41" s="42">
        <f t="shared" si="3"/>
        <v>651.44000000000005</v>
      </c>
      <c r="I41" s="42">
        <f t="shared" si="3"/>
        <v>8786.8700000000008</v>
      </c>
      <c r="J41" s="42">
        <f t="shared" si="3"/>
        <v>4262.66</v>
      </c>
      <c r="K41" s="42">
        <f t="shared" si="3"/>
        <v>1385.78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296.98500000000001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810.39499999999987</v>
      </c>
      <c r="AB41" s="42">
        <f t="shared" si="3"/>
        <v>0</v>
      </c>
      <c r="AC41" s="42">
        <f t="shared" si="3"/>
        <v>2798.8450000000003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1465.45</v>
      </c>
      <c r="AN41" s="42">
        <f t="shared" si="3"/>
        <v>16.175000000000001</v>
      </c>
      <c r="AO41" s="42">
        <f>SUM(AO12,AO18,AO24:AO37)</f>
        <v>31414.475000000002</v>
      </c>
      <c r="AP41" s="42">
        <f>SUM(AP12,AP18,AP24:AP37)</f>
        <v>5190.2750000000005</v>
      </c>
      <c r="AQ41" s="42">
        <f t="shared" si="2"/>
        <v>36604.75</v>
      </c>
    </row>
    <row r="42" spans="2:43" ht="50.25" customHeight="1" x14ac:dyDescent="0.7">
      <c r="B42" s="29" t="s">
        <v>58</v>
      </c>
      <c r="C42" s="47"/>
      <c r="D42" s="47"/>
      <c r="E42" s="47"/>
      <c r="F42" s="36"/>
      <c r="G42" s="36">
        <v>16.100000000000001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4.6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4" x14ac:dyDescent="0.6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7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4" x14ac:dyDescent="0.7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Hans Kevin Ttito Sánchez</cp:lastModifiedBy>
  <cp:revision>363</cp:revision>
  <cp:lastPrinted>2022-04-13T19:07:22Z</cp:lastPrinted>
  <dcterms:created xsi:type="dcterms:W3CDTF">2008-10-21T17:58:04Z</dcterms:created>
  <dcterms:modified xsi:type="dcterms:W3CDTF">2022-06-10T19:29:44Z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