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Q30" i="1" s="1"/>
  <c r="AP29" i="1"/>
  <c r="AO29" i="1"/>
  <c r="AQ29" i="1" s="1"/>
  <c r="AP28" i="1"/>
  <c r="AO28" i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P13" i="1"/>
  <c r="AO13" i="1"/>
  <c r="AP12" i="1"/>
  <c r="AO12" i="1"/>
  <c r="AQ34" i="1" l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<sst xmlns="http://schemas.openxmlformats.org/spreadsheetml/2006/main" count="369" uniqueCount="70">
  <si>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</si>
  <si>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</si>
  <si>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</si>
  <si>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</si>
  <si>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</si>
  <si>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</si>
  <si>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</si>
  <si>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</si>
  <si>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</si>
  <si>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</si>
  <si>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</si>
  <si>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</si>
  <si>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</si>
  <si>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</si>
  <si>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</si>
  <si>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</si>
  <si>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</si>
  <si>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</si>
  <si>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</si>
  <si>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</si>
  <si>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</si>
  <si>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</si>
  <si>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</si>
  <si>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</si>
  <si>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</si>
  <si>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</si>
  <si>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</si>
  <si>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</si>
  <si>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</si>
  <si>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</si>
  <si>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</si>
  <si>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</si>
  <si>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</si>
  <si>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</si>
  <si>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</si>
  <si>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</si>
  <si>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</si>
  <si>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</si>
  <si>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</si>
  <si>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</si>
  <si>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</si>
  <si>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</si>
  <si>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</si>
  <si>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</si>
  <si>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</si>
  <si>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</si>
  <si>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</si>
  <si>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</si>
  <si>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</si>
  <si>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</si>
  <si>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</si>
  <si>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</si>
  <si>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</si>
  <si>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</si>
  <si>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</si>
  <si>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</si>
  <si>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</si>
  <si>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</si>
  <si>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</si>
  <si>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</si>
  <si>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</si>
  <si>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</si>
  <si>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</si>
  <si>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</si>
  <si>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R.M.N°463-2021-PRODUCE, R.M.N°167-2022-PRODUCE</t>
  </si>
  <si>
    <t>Puerto de Iloo por informar</t>
  </si>
  <si>
    <t>CPT/jsr</t>
  </si>
  <si>
    <t xml:space="preserve">        Fecha  : 08/05/2022</t>
  </si>
  <si>
    <t>Callao, 09 de mayo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</si>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</sst>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topLeftCell="T1" zoomScale="23" zoomScaleNormal="23" workbookViewId="0">
      <selection activeCell="AT18" sqref="AT18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2261.13</v>
      </c>
      <c r="J12" s="30">
        <v>0</v>
      </c>
      <c r="K12" s="30">
        <v>506.55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4060</v>
      </c>
      <c r="R12" s="30">
        <v>0</v>
      </c>
      <c r="S12" s="30">
        <v>3770</v>
      </c>
      <c r="T12" s="30">
        <v>85</v>
      </c>
      <c r="U12" s="30">
        <v>0</v>
      </c>
      <c r="V12" s="30">
        <v>0</v>
      </c>
      <c r="W12" s="30">
        <v>4023</v>
      </c>
      <c r="X12" s="30">
        <v>2439</v>
      </c>
      <c r="Y12" s="30">
        <v>6143.05</v>
      </c>
      <c r="Z12" s="30">
        <v>3675.73</v>
      </c>
      <c r="AA12" s="30">
        <v>3009.8108600000005</v>
      </c>
      <c r="AB12" s="30">
        <v>0</v>
      </c>
      <c r="AC12" s="30">
        <v>5833.1350000000002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727.48000000000013</v>
      </c>
      <c r="AN12" s="30">
        <v>286.02999999999997</v>
      </c>
      <c r="AO12" s="30">
        <f>SUMIF($C$11:$AN$11,"Ind",C12:AN12)</f>
        <v>30334.155860000003</v>
      </c>
      <c r="AP12" s="30">
        <f>SUMIF($C$11:$AN$11,"I.Mad",C12:AN12)</f>
        <v>6485.7599999999993</v>
      </c>
      <c r="AQ12" s="30">
        <f>SUM(AO12:AP12)</f>
        <v>36819.915860000001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8</v>
      </c>
      <c r="J13" s="30" t="s">
        <v>34</v>
      </c>
      <c r="K13" s="30">
        <v>2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24</v>
      </c>
      <c r="R13" s="30" t="s">
        <v>34</v>
      </c>
      <c r="S13" s="30">
        <v>13</v>
      </c>
      <c r="T13" s="30">
        <v>1</v>
      </c>
      <c r="U13" s="30" t="s">
        <v>34</v>
      </c>
      <c r="V13" s="30" t="s">
        <v>34</v>
      </c>
      <c r="W13" s="30">
        <v>21</v>
      </c>
      <c r="X13" s="30">
        <v>38</v>
      </c>
      <c r="Y13" s="30">
        <v>52</v>
      </c>
      <c r="Z13" s="30">
        <v>57</v>
      </c>
      <c r="AA13" s="30">
        <v>15</v>
      </c>
      <c r="AB13" s="30" t="s">
        <v>34</v>
      </c>
      <c r="AC13" s="30">
        <v>26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7</v>
      </c>
      <c r="AN13" s="30">
        <v>6</v>
      </c>
      <c r="AO13" s="30">
        <f>SUMIF($C$11:$AN$11,"Ind*",C13:AN13)</f>
        <v>168</v>
      </c>
      <c r="AP13" s="30">
        <f>SUMIF($C$11:$AN$11,"I.Mad",C13:AN13)</f>
        <v>102</v>
      </c>
      <c r="AQ13" s="30">
        <f>SUM(AO13:AP13)</f>
        <v>270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4</v>
      </c>
      <c r="J14" s="30" t="s">
        <v>34</v>
      </c>
      <c r="K14" s="30" t="s">
        <v>69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8</v>
      </c>
      <c r="R14" s="30" t="s">
        <v>34</v>
      </c>
      <c r="S14" s="30">
        <v>6</v>
      </c>
      <c r="T14" s="30" t="s">
        <v>69</v>
      </c>
      <c r="U14" s="30" t="s">
        <v>34</v>
      </c>
      <c r="V14" s="30" t="s">
        <v>34</v>
      </c>
      <c r="W14" s="30">
        <v>3</v>
      </c>
      <c r="X14" s="30">
        <v>6</v>
      </c>
      <c r="Y14" s="30">
        <v>2</v>
      </c>
      <c r="Z14" s="30">
        <v>3</v>
      </c>
      <c r="AA14" s="30">
        <v>5</v>
      </c>
      <c r="AB14" s="30" t="s">
        <v>34</v>
      </c>
      <c r="AC14" s="30">
        <v>10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>
        <v>3</v>
      </c>
      <c r="AO14" s="30">
        <f>SUMIF($C$11:$AN$11,"Ind*",C14:AN14)</f>
        <v>41</v>
      </c>
      <c r="AP14" s="30">
        <f>SUMIF($C$11:$AN$11,"I.Mad",C14:AN14)</f>
        <v>12</v>
      </c>
      <c r="AQ14" s="30">
        <f>SUM(AO14:AP14)</f>
        <v>53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51.919882032399251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14.444583296065565</v>
      </c>
      <c r="R15" s="30" t="s">
        <v>34</v>
      </c>
      <c r="S15" s="30">
        <v>37.152685979813477</v>
      </c>
      <c r="T15" s="30" t="s">
        <v>34</v>
      </c>
      <c r="U15" s="30" t="s">
        <v>34</v>
      </c>
      <c r="V15" s="30" t="s">
        <v>34</v>
      </c>
      <c r="W15" s="30">
        <v>29.164944384389173</v>
      </c>
      <c r="X15" s="30">
        <v>39.851262622337416</v>
      </c>
      <c r="Y15" s="30">
        <v>16.80428450375598</v>
      </c>
      <c r="Z15" s="30">
        <v>49.00815241395847</v>
      </c>
      <c r="AA15" s="30">
        <v>0</v>
      </c>
      <c r="AB15" s="30" t="s">
        <v>34</v>
      </c>
      <c r="AC15" s="30">
        <v>10.938758655282427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51.985834547532512</v>
      </c>
      <c r="AN15" s="30">
        <v>53.955104081459076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</v>
      </c>
      <c r="T16" s="36" t="s">
        <v>34</v>
      </c>
      <c r="U16" s="36" t="s">
        <v>34</v>
      </c>
      <c r="V16" s="36" t="s">
        <v>34</v>
      </c>
      <c r="W16" s="36">
        <v>12.5</v>
      </c>
      <c r="X16" s="36">
        <v>12</v>
      </c>
      <c r="Y16" s="36">
        <v>12.5</v>
      </c>
      <c r="Z16" s="36">
        <v>12</v>
      </c>
      <c r="AA16" s="36">
        <v>13.5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11.5</v>
      </c>
      <c r="AN16" s="36">
        <v>11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>
        <v>0.93088757396449706</v>
      </c>
      <c r="AA30" s="30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0.93088757396449706</v>
      </c>
      <c r="AQ30" s="42">
        <f t="shared" si="2"/>
        <v>0.93088757396449706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>
        <v>6.2241400000000002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6.2241400000000002</v>
      </c>
      <c r="AP39" s="30">
        <f t="shared" si="1"/>
        <v>0</v>
      </c>
      <c r="AQ39" s="42">
        <f t="shared" si="2"/>
        <v>6.2241400000000002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2261.13</v>
      </c>
      <c r="J41" s="42">
        <f t="shared" si="3"/>
        <v>0</v>
      </c>
      <c r="K41" s="42">
        <f t="shared" si="3"/>
        <v>506.55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4060</v>
      </c>
      <c r="R41" s="42">
        <f t="shared" si="3"/>
        <v>0</v>
      </c>
      <c r="S41" s="42">
        <f t="shared" si="3"/>
        <v>3770</v>
      </c>
      <c r="T41" s="42">
        <f t="shared" si="3"/>
        <v>85</v>
      </c>
      <c r="U41" s="42">
        <f t="shared" si="3"/>
        <v>0</v>
      </c>
      <c r="V41" s="42">
        <f t="shared" si="3"/>
        <v>0</v>
      </c>
      <c r="W41" s="42">
        <f t="shared" si="3"/>
        <v>4023</v>
      </c>
      <c r="X41" s="42">
        <f t="shared" si="3"/>
        <v>2439</v>
      </c>
      <c r="Y41" s="42">
        <f t="shared" si="3"/>
        <v>6143.05</v>
      </c>
      <c r="Z41" s="42">
        <f t="shared" si="3"/>
        <v>3676.6608875739644</v>
      </c>
      <c r="AA41" s="42">
        <f t="shared" si="3"/>
        <v>3009.8108600000005</v>
      </c>
      <c r="AB41" s="42">
        <f t="shared" si="3"/>
        <v>0</v>
      </c>
      <c r="AC41" s="42">
        <f t="shared" si="3"/>
        <v>5839.3591400000005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727.48000000000013</v>
      </c>
      <c r="AN41" s="42">
        <f t="shared" si="3"/>
        <v>286.02999999999997</v>
      </c>
      <c r="AO41" s="42">
        <f>SUM(AO12,AO18,AO24:AO37)</f>
        <v>30334.155860000003</v>
      </c>
      <c r="AP41" s="42">
        <f>SUM(AP12,AP18,AP24:AP37)</f>
        <v>6486.6908875739637</v>
      </c>
      <c r="AQ41" s="42">
        <f t="shared" si="2"/>
        <v>36820.846747573967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66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  <row r="47" spans="2:43" x14ac:dyDescent="0.35">
      <c r="C47" s="1" t="s">
        <v>65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2022-05-09T16:57:44Z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