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8496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O12" i="1" l="1"/>
  <c r="AP12" i="1"/>
  <c r="AQ12" i="1"/>
  <c r="C41" i="1" l="1"/>
  <c r="AN41" i="1" l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P13" i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<sst xmlns="http://schemas.openxmlformats.org/spreadsheetml/2006/main" count="386" uniqueCount="69">
  <si>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</si>
  <si>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</si>
  <si>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</si>
  <si>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</si>
  <si>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</si>
  <si>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</si>
  <si>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</si>
  <si>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</si>
  <si>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</si>
  <si>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</si>
  <si>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</si>
  <si>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</si>
  <si>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</si>
  <si>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</si>
  <si>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</si>
  <si>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</si>
  <si>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</si>
  <si>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</si>
  <si>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</si>
  <si>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</si>
  <si>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</si>
  <si>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</si>
  <si>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</si>
  <si>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</si>
  <si>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</si>
  <si>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</si>
  <si>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</si>
  <si>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</si>
  <si>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</si>
  <si>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</si>
  <si>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</si>
  <si>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</si>
  <si>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</si>
  <si>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</si>
  <si>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</si>
  <si>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</si>
  <si>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</si>
  <si>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</si>
  <si>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</si>
  <si>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</si>
  <si>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</si>
  <si>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</si>
  <si>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</si>
  <si>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</si>
  <si>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</si>
  <si>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</si>
  <si>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</si>
  <si>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</si>
  <si>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</si>
  <si>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</si>
  <si>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</si>
  <si>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AYAMARCA</t>
  </si>
  <si>
    <t>FALSO VOLADOR</t>
  </si>
  <si>
    <t>MALAGUA</t>
  </si>
  <si>
    <t>CALAMAR</t>
  </si>
  <si>
    <t>TOTAL GENERAL</t>
  </si>
  <si>
    <t>TSM</t>
  </si>
  <si>
    <t>S/M = Sin Muestreo</t>
  </si>
  <si>
    <t>Información preliminar</t>
  </si>
  <si>
    <t>Ind.= Industrial;  I. Mad. = Industrial de madera</t>
  </si>
  <si>
    <t>PEJERREY</t>
  </si>
  <si>
    <t>CPT/jsr</t>
  </si>
  <si>
    <t xml:space="preserve">           Atención: Sr. Sergio Gonzalez Guerrero</t>
  </si>
  <si>
    <t xml:space="preserve">CIFRAS PRELIMINARES \ PARA USO CIENTÍFICO  </t>
  </si>
  <si>
    <t>SM</t>
  </si>
  <si>
    <t>BAGRE</t>
  </si>
  <si>
    <t>R.M.N°059-2024-PRODUCE, R.M.N°118-2024-PRODUCE</t>
  </si>
  <si>
    <t>Callao, 10 de junio del 2024</t>
  </si>
  <si>
    <t xml:space="preserve">        Fecha  : 07/06/2024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</si>
</sst>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B2" zoomScale="22" zoomScaleNormal="22" workbookViewId="0">
      <selection activeCell="P28" sqref="P28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7" t="s">
        <v>62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</row>
    <row r="5" spans="2:50" ht="45" customHeight="1" x14ac:dyDescent="0.65">
      <c r="B5" s="58" t="s">
        <v>3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9" t="s">
        <v>4</v>
      </c>
      <c r="AN6" s="59"/>
      <c r="AO6" s="59"/>
      <c r="AP6" s="59"/>
      <c r="AQ6" s="59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0"/>
      <c r="AP7" s="60"/>
      <c r="AQ7" s="60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9" t="s">
        <v>68</v>
      </c>
      <c r="AP8" s="59"/>
      <c r="AQ8" s="59"/>
    </row>
    <row r="9" spans="2:50" ht="28.2" x14ac:dyDescent="0.5">
      <c r="B9" s="4" t="s">
        <v>6</v>
      </c>
      <c r="C9" s="10" t="s">
        <v>66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4" t="s">
        <v>8</v>
      </c>
      <c r="D10" s="54"/>
      <c r="E10" s="54" t="s">
        <v>9</v>
      </c>
      <c r="F10" s="54"/>
      <c r="G10" s="54" t="s">
        <v>10</v>
      </c>
      <c r="H10" s="54"/>
      <c r="I10" s="54" t="s">
        <v>11</v>
      </c>
      <c r="J10" s="54"/>
      <c r="K10" s="54" t="s">
        <v>12</v>
      </c>
      <c r="L10" s="54"/>
      <c r="M10" s="54" t="s">
        <v>13</v>
      </c>
      <c r="N10" s="54"/>
      <c r="O10" s="54" t="s">
        <v>14</v>
      </c>
      <c r="P10" s="54"/>
      <c r="Q10" s="54" t="s">
        <v>15</v>
      </c>
      <c r="R10" s="54"/>
      <c r="S10" s="54" t="s">
        <v>16</v>
      </c>
      <c r="T10" s="54"/>
      <c r="U10" s="54" t="s">
        <v>17</v>
      </c>
      <c r="V10" s="54"/>
      <c r="W10" s="54" t="s">
        <v>18</v>
      </c>
      <c r="X10" s="54"/>
      <c r="Y10" s="56" t="s">
        <v>19</v>
      </c>
      <c r="Z10" s="56"/>
      <c r="AA10" s="54" t="s">
        <v>20</v>
      </c>
      <c r="AB10" s="54"/>
      <c r="AC10" s="54" t="s">
        <v>21</v>
      </c>
      <c r="AD10" s="54"/>
      <c r="AE10" s="54" t="s">
        <v>22</v>
      </c>
      <c r="AF10" s="54"/>
      <c r="AG10" s="54" t="s">
        <v>23</v>
      </c>
      <c r="AH10" s="54"/>
      <c r="AI10" s="54" t="s">
        <v>24</v>
      </c>
      <c r="AJ10" s="54"/>
      <c r="AK10" s="54" t="s">
        <v>25</v>
      </c>
      <c r="AL10" s="54"/>
      <c r="AM10" s="54" t="s">
        <v>26</v>
      </c>
      <c r="AN10" s="54"/>
      <c r="AO10" s="55" t="s">
        <v>27</v>
      </c>
      <c r="AP10" s="55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3250.04</v>
      </c>
      <c r="H12" s="24">
        <v>486.18</v>
      </c>
      <c r="I12" s="24">
        <v>7496.8649999999998</v>
      </c>
      <c r="J12" s="24">
        <v>384.95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525.96</v>
      </c>
      <c r="W12" s="24">
        <v>0</v>
      </c>
      <c r="X12" s="24">
        <v>0</v>
      </c>
      <c r="Y12" s="24">
        <v>3240.11</v>
      </c>
      <c r="Z12" s="24">
        <v>0</v>
      </c>
      <c r="AA12" s="24">
        <v>1642.34</v>
      </c>
      <c r="AB12" s="24">
        <v>32.47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96.37</v>
      </c>
      <c r="AO12" s="24">
        <f>SUMIF($C$11:$AN$11,"Ind",C12:AN12)</f>
        <v>15629.355</v>
      </c>
      <c r="AP12" s="24">
        <f>SUMIF($C$11:$AN$11,"I.Mad",C12:AN12)</f>
        <v>1525.9300000000003</v>
      </c>
      <c r="AQ12" s="24">
        <f>SUM(AO12:AP12)</f>
        <v>17155.285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>
        <v>9</v>
      </c>
      <c r="H13" s="24">
        <v>1</v>
      </c>
      <c r="I13" s="24">
        <v>29</v>
      </c>
      <c r="J13" s="24">
        <v>4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>
        <v>5</v>
      </c>
      <c r="W13" s="24" t="s">
        <v>33</v>
      </c>
      <c r="X13" s="24" t="s">
        <v>33</v>
      </c>
      <c r="Y13" s="24">
        <v>11</v>
      </c>
      <c r="Z13" s="24" t="s">
        <v>33</v>
      </c>
      <c r="AA13" s="24">
        <v>7</v>
      </c>
      <c r="AB13" s="24">
        <v>1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>
        <v>4</v>
      </c>
      <c r="AO13" s="24">
        <v>56</v>
      </c>
      <c r="AP13" s="24">
        <f>SUMIF($C$11:$AN$11,"I.Mad",C13:AN13)</f>
        <v>15</v>
      </c>
      <c r="AQ13" s="24">
        <f>SUM(AO13:AP13)</f>
        <v>71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>
        <v>5</v>
      </c>
      <c r="H14" s="24" t="s">
        <v>64</v>
      </c>
      <c r="I14" s="24">
        <v>16</v>
      </c>
      <c r="J14" s="24">
        <v>2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>
        <v>3</v>
      </c>
      <c r="W14" s="24" t="s">
        <v>33</v>
      </c>
      <c r="X14" s="24" t="s">
        <v>33</v>
      </c>
      <c r="Y14" s="24" t="s">
        <v>64</v>
      </c>
      <c r="Z14" s="24" t="s">
        <v>33</v>
      </c>
      <c r="AA14" s="24">
        <v>2</v>
      </c>
      <c r="AB14" s="24" t="s">
        <v>64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>
        <v>4</v>
      </c>
      <c r="AO14" s="24">
        <v>23</v>
      </c>
      <c r="AP14" s="24">
        <f>SUMIF($C$11:$AN$11,"I.Mad",C14:AN14)</f>
        <v>9</v>
      </c>
      <c r="AQ14" s="24">
        <f>SUM(AO14:AP14)</f>
        <v>32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>
        <v>3.1603900690604698</v>
      </c>
      <c r="H15" s="24" t="s">
        <v>33</v>
      </c>
      <c r="I15" s="24">
        <v>13.968276044897999</v>
      </c>
      <c r="J15" s="24">
        <v>6.7001813592306503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>
        <v>75.072554705037007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>
        <v>8.4138045667101995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>
        <v>99.450172216462704</v>
      </c>
      <c r="AO15" s="26"/>
      <c r="AP15" s="26"/>
      <c r="AQ15" s="26"/>
    </row>
    <row r="16" spans="2:50" ht="52.5" customHeight="1" x14ac:dyDescent="0.7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>
        <v>13.5</v>
      </c>
      <c r="H16" s="27" t="s">
        <v>33</v>
      </c>
      <c r="I16" s="27">
        <v>13</v>
      </c>
      <c r="J16" s="27">
        <v>13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>
        <v>11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>
        <v>13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>
        <v>10</v>
      </c>
      <c r="AO16" s="26"/>
      <c r="AP16" s="26"/>
      <c r="AQ16" s="26"/>
    </row>
    <row r="17" spans="1:43" ht="50.25" customHeight="1" x14ac:dyDescent="0.5">
      <c r="B17" s="28" t="s">
        <v>37</v>
      </c>
      <c r="C17" s="11"/>
      <c r="D17" s="11"/>
      <c r="E17" s="29"/>
      <c r="F17" s="11"/>
      <c r="G17" s="29"/>
      <c r="H17" s="29"/>
      <c r="I17" s="29"/>
      <c r="J17" s="29"/>
      <c r="K17" s="11"/>
      <c r="L17" s="11"/>
      <c r="M17" s="11"/>
      <c r="N17" s="11"/>
      <c r="O17" s="11"/>
      <c r="P17" s="11"/>
      <c r="Q17" s="11"/>
      <c r="R17" s="11"/>
      <c r="S17" s="29"/>
      <c r="T17" s="11"/>
      <c r="U17" s="29"/>
      <c r="V17" s="29"/>
      <c r="W17" s="29"/>
      <c r="X17" s="11"/>
      <c r="Y17" s="11"/>
      <c r="Z17" s="29"/>
      <c r="AA17" s="29"/>
      <c r="AB17" s="11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7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24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35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46.8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44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4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7"/>
      <c r="Z30" s="27"/>
      <c r="AA30" s="27"/>
      <c r="AB30" s="32"/>
      <c r="AC30" s="32"/>
      <c r="AD30" s="32"/>
      <c r="AE30" s="32"/>
      <c r="AF30" s="35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60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5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5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65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51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52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53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54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55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3250.04</v>
      </c>
      <c r="H41" s="32">
        <f>+SUM(H24:H40,H18,H12)</f>
        <v>486.18</v>
      </c>
      <c r="I41" s="32">
        <f>+SUM(I24:I40,I18,I12)</f>
        <v>7496.8649999999998</v>
      </c>
      <c r="J41" s="32">
        <f t="shared" si="3"/>
        <v>384.95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525.96</v>
      </c>
      <c r="W41" s="32">
        <f t="shared" si="3"/>
        <v>0</v>
      </c>
      <c r="X41" s="32">
        <f t="shared" si="3"/>
        <v>0</v>
      </c>
      <c r="Y41" s="32">
        <f t="shared" si="3"/>
        <v>3240.11</v>
      </c>
      <c r="Z41" s="32">
        <f t="shared" si="3"/>
        <v>0</v>
      </c>
      <c r="AA41" s="32">
        <f>+SUM(AA24:AA40,AA18,C12)</f>
        <v>0</v>
      </c>
      <c r="AB41" s="32">
        <f t="shared" si="3"/>
        <v>32.47</v>
      </c>
      <c r="AC41" s="32">
        <f t="shared" si="3"/>
        <v>0</v>
      </c>
      <c r="AD41" s="32">
        <f>+SUM(AD25:AD40,AD18,AD12)</f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96.37</v>
      </c>
      <c r="AO41" s="32">
        <f>SUM(AO12,AO18,AO24:AO37)</f>
        <v>15629.355</v>
      </c>
      <c r="AP41" s="32">
        <f>SUM(AP12,AP18,AP24:AP37)</f>
        <v>1525.9300000000003</v>
      </c>
      <c r="AQ41" s="32">
        <f t="shared" si="2"/>
        <v>17155.285</v>
      </c>
    </row>
    <row r="42" spans="2:43" ht="50.25" customHeight="1" x14ac:dyDescent="0.7">
      <c r="B42" s="23" t="s">
        <v>56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63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57</v>
      </c>
      <c r="C44" s="4" t="s">
        <v>58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59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61</v>
      </c>
      <c r="C46" s="3"/>
      <c r="G46" s="47"/>
      <c r="J46" s="43"/>
      <c r="M46" s="48"/>
      <c r="N46" s="51"/>
      <c r="Y46" s="49"/>
      <c r="Z46" s="49"/>
      <c r="AG46" s="52"/>
      <c r="AM46" s="53" t="s">
        <v>67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2024-06-18T19:42:23Z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