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0" i="1" l="1"/>
  <c r="AQ28" i="1"/>
  <c r="AQ37" i="1"/>
  <c r="AQ24" i="1"/>
  <c r="AQ39" i="1"/>
  <c r="AQ25" i="1"/>
  <c r="AQ29" i="1"/>
  <c r="AQ33" i="1"/>
  <c r="AQ26" i="1"/>
  <c r="AQ34" i="1"/>
  <c r="AQ32" i="1"/>
  <c r="AQ31" i="1"/>
  <c r="AQ30" i="1"/>
  <c r="AP41" i="1"/>
  <c r="AQ12" i="1"/>
  <c r="AQ14" i="1"/>
  <c r="AQ13" i="1"/>
  <c r="AO41" i="1"/>
  <c r="AQ41" i="1" l="1"/>
</calcChain>
</file>

<file path=xl/sharedStrings.xml><?xml version="1.0" encoding="utf-8"?>
<sst xmlns="http://schemas.openxmlformats.org/spreadsheetml/2006/main" count="356" uniqueCount="71">
  <si>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</si>
  <si>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</si>
  <si>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</si>
  <si>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</si>
  <si>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</si>
  <si>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</si>
  <si>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</si>
  <si>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</si>
  <si>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</si>
  <si>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</si>
  <si>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</si>
  <si>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</si>
  <si>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</si>
  <si>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</si>
  <si>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</si>
  <si>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</si>
  <si>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</si>
  <si>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</si>
  <si>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</si>
  <si>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</si>
  <si>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</si>
  <si>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</si>
  <si>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</si>
  <si>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</si>
  <si>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</si>
  <si>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</si>
  <si>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</si>
  <si>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</si>
  <si>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</si>
  <si>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</si>
  <si>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</si>
  <si>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</si>
  <si>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</si>
  <si>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</si>
  <si>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</si>
  <si>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</si>
  <si>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</si>
  <si>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</si>
  <si>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</si>
  <si>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</si>
  <si>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</si>
  <si>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</si>
  <si>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</si>
  <si>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</si>
  <si>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</si>
  <si>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</si>
  <si>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</si>
  <si>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</si>
  <si>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</si>
  <si>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</si>
  <si>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</si>
  <si>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</si>
  <si>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</si>
  <si>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</si>
  <si>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</si>
  <si>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</si>
  <si>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</si>
  <si>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</si>
  <si>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</si>
  <si>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</si>
  <si>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</si>
  <si>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</si>
  <si>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</si>
  <si>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</si>
  <si>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</si>
  <si>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</si>
  <si>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</si>
  <si>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07/05/2021</t>
  </si>
  <si>
    <t>Callao, 08 de mayo del 2021</t>
  </si>
  <si>
    <t>S/M</t>
  </si>
  <si>
    <t>12.5 y 14.0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</si>
</sst>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Z17" sqref="Z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8" style="1" customWidth="1"/>
    <col min="26" max="26" width="36.855468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5" t="s">
        <v>21</v>
      </c>
      <c r="Z10" s="75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2600</v>
      </c>
      <c r="G12" s="34">
        <v>6096.4250000000002</v>
      </c>
      <c r="H12" s="34">
        <v>10154.504999999999</v>
      </c>
      <c r="I12" s="34">
        <v>13496.86</v>
      </c>
      <c r="J12" s="34">
        <v>3224.99</v>
      </c>
      <c r="K12" s="34">
        <v>580.74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4105.915</v>
      </c>
      <c r="R12" s="34">
        <v>0</v>
      </c>
      <c r="S12" s="34">
        <v>3005</v>
      </c>
      <c r="T12" s="34">
        <v>75</v>
      </c>
      <c r="U12" s="34">
        <v>425</v>
      </c>
      <c r="V12" s="34">
        <v>1483</v>
      </c>
      <c r="W12" s="34">
        <v>2590</v>
      </c>
      <c r="X12" s="34">
        <v>0</v>
      </c>
      <c r="Y12" s="34">
        <v>494.90999999999997</v>
      </c>
      <c r="Z12" s="34">
        <v>396.02</v>
      </c>
      <c r="AA12" s="34">
        <v>4775</v>
      </c>
      <c r="AB12" s="34">
        <v>0</v>
      </c>
      <c r="AC12" s="34">
        <v>2286.8900000000003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555.17999999999995</v>
      </c>
      <c r="AN12" s="34">
        <v>0</v>
      </c>
      <c r="AO12" s="34">
        <f>SUMIF($C$11:$AN$11,"Ind",C12:AN12)</f>
        <v>38411.920000000006</v>
      </c>
      <c r="AP12" s="34">
        <f>SUMIF($C$11:$AN$11,"I.Mad",C12:AN12)</f>
        <v>17933.514999999999</v>
      </c>
      <c r="AQ12" s="34">
        <f>SUM(AO12:AP12)</f>
        <v>56345.435000000005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46</v>
      </c>
      <c r="G13" s="34">
        <v>34</v>
      </c>
      <c r="H13" s="34">
        <v>149</v>
      </c>
      <c r="I13" s="34">
        <v>57</v>
      </c>
      <c r="J13" s="34">
        <v>55</v>
      </c>
      <c r="K13" s="34">
        <v>2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22</v>
      </c>
      <c r="R13" s="34" t="s">
        <v>35</v>
      </c>
      <c r="S13" s="34">
        <v>22</v>
      </c>
      <c r="T13" s="34">
        <v>1</v>
      </c>
      <c r="U13" s="34">
        <v>5</v>
      </c>
      <c r="V13" s="34">
        <v>20</v>
      </c>
      <c r="W13" s="34">
        <v>14</v>
      </c>
      <c r="X13" s="34" t="s">
        <v>35</v>
      </c>
      <c r="Y13" s="34">
        <v>5</v>
      </c>
      <c r="Z13" s="34">
        <v>4</v>
      </c>
      <c r="AA13" s="34">
        <v>21</v>
      </c>
      <c r="AB13" s="34" t="s">
        <v>35</v>
      </c>
      <c r="AC13" s="34">
        <v>15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>
        <v>3</v>
      </c>
      <c r="AN13" s="34" t="s">
        <v>35</v>
      </c>
      <c r="AO13" s="34">
        <f>SUMIF($C$11:$AN$11,"Ind*",C13:AN13)</f>
        <v>200</v>
      </c>
      <c r="AP13" s="34">
        <f>SUMIF($C$11:$AN$11,"I.Mad",C13:AN13)</f>
        <v>275</v>
      </c>
      <c r="AQ13" s="34">
        <f>SUM(AO13:AP13)</f>
        <v>475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>
        <v>7</v>
      </c>
      <c r="G14" s="34">
        <v>4</v>
      </c>
      <c r="H14" s="34">
        <v>11</v>
      </c>
      <c r="I14" s="34">
        <v>7</v>
      </c>
      <c r="J14" s="34">
        <v>8</v>
      </c>
      <c r="K14" s="34" t="s">
        <v>66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10</v>
      </c>
      <c r="R14" s="34" t="s">
        <v>35</v>
      </c>
      <c r="S14" s="34">
        <v>6</v>
      </c>
      <c r="T14" s="34">
        <v>1</v>
      </c>
      <c r="U14" s="34">
        <v>2</v>
      </c>
      <c r="V14" s="34">
        <v>11</v>
      </c>
      <c r="W14" s="34">
        <v>9</v>
      </c>
      <c r="X14" s="34" t="s">
        <v>35</v>
      </c>
      <c r="Y14" s="34">
        <v>4</v>
      </c>
      <c r="Z14" s="34">
        <v>4</v>
      </c>
      <c r="AA14" s="34" t="s">
        <v>69</v>
      </c>
      <c r="AB14" s="34" t="s">
        <v>35</v>
      </c>
      <c r="AC14" s="34">
        <v>8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>
        <v>1</v>
      </c>
      <c r="AN14" s="34" t="s">
        <v>35</v>
      </c>
      <c r="AO14" s="34">
        <f>SUMIF($C$11:$AN$11,"Ind*",C14:AN14)</f>
        <v>51</v>
      </c>
      <c r="AP14" s="34">
        <f>SUMIF($C$11:$AN$11,"I.Mad",C14:AN14)</f>
        <v>42</v>
      </c>
      <c r="AQ14" s="34">
        <f>SUM(AO14:AP14)</f>
        <v>93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>
        <v>0</v>
      </c>
      <c r="G15" s="34">
        <v>31.620312771412365</v>
      </c>
      <c r="H15" s="34">
        <v>13.834773320011468</v>
      </c>
      <c r="I15" s="34">
        <v>15.807940072649357</v>
      </c>
      <c r="J15" s="34">
        <v>0.51360837414339244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10.633456227230962</v>
      </c>
      <c r="R15" s="34" t="s">
        <v>35</v>
      </c>
      <c r="S15" s="34">
        <v>21.283010622288401</v>
      </c>
      <c r="T15" s="34">
        <v>20.297029702970296</v>
      </c>
      <c r="U15" s="34">
        <v>35.824438305440751</v>
      </c>
      <c r="V15" s="34">
        <v>31.925785449187831</v>
      </c>
      <c r="W15" s="34">
        <v>31.483225547809962</v>
      </c>
      <c r="X15" s="34" t="s">
        <v>35</v>
      </c>
      <c r="Y15" s="34">
        <v>28.224522503629839</v>
      </c>
      <c r="Z15" s="34">
        <v>6.6917052032144637</v>
      </c>
      <c r="AA15" s="34" t="s">
        <v>35</v>
      </c>
      <c r="AB15" s="34" t="s">
        <v>35</v>
      </c>
      <c r="AC15" s="34">
        <v>35.857658747382295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>
        <v>18.61702127659575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>
        <v>15.5</v>
      </c>
      <c r="G16" s="40">
        <v>12.5</v>
      </c>
      <c r="H16" s="40">
        <v>12.5</v>
      </c>
      <c r="I16" s="40">
        <v>12.5</v>
      </c>
      <c r="J16" s="40">
        <v>14.5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12.5</v>
      </c>
      <c r="R16" s="40" t="s">
        <v>35</v>
      </c>
      <c r="S16" s="40">
        <v>12</v>
      </c>
      <c r="T16" s="40">
        <v>12.5</v>
      </c>
      <c r="U16" s="40">
        <v>11.5</v>
      </c>
      <c r="V16" s="40">
        <v>11.5</v>
      </c>
      <c r="W16" s="40">
        <v>11.5</v>
      </c>
      <c r="X16" s="40" t="s">
        <v>35</v>
      </c>
      <c r="Y16" s="40">
        <v>12.5</v>
      </c>
      <c r="Z16" s="40" t="s">
        <v>70</v>
      </c>
      <c r="AA16" s="40" t="s">
        <v>35</v>
      </c>
      <c r="AB16" s="40" t="s">
        <v>35</v>
      </c>
      <c r="AC16" s="40">
        <v>12.5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>
        <v>13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46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2600</v>
      </c>
      <c r="G41" s="46">
        <f t="shared" si="3"/>
        <v>6096.4250000000002</v>
      </c>
      <c r="H41" s="46">
        <f t="shared" si="3"/>
        <v>10154.504999999999</v>
      </c>
      <c r="I41" s="46">
        <f t="shared" si="3"/>
        <v>13496.86</v>
      </c>
      <c r="J41" s="46">
        <f t="shared" si="3"/>
        <v>3224.99</v>
      </c>
      <c r="K41" s="46">
        <f t="shared" si="3"/>
        <v>580.74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4105.915</v>
      </c>
      <c r="R41" s="46">
        <f t="shared" si="3"/>
        <v>0</v>
      </c>
      <c r="S41" s="46">
        <f t="shared" si="3"/>
        <v>3005</v>
      </c>
      <c r="T41" s="46">
        <f t="shared" si="3"/>
        <v>75</v>
      </c>
      <c r="U41" s="46">
        <f t="shared" si="3"/>
        <v>425</v>
      </c>
      <c r="V41" s="46">
        <f t="shared" si="3"/>
        <v>1483</v>
      </c>
      <c r="W41" s="46">
        <f t="shared" si="3"/>
        <v>2590</v>
      </c>
      <c r="X41" s="46">
        <f t="shared" si="3"/>
        <v>0</v>
      </c>
      <c r="Y41" s="46">
        <f t="shared" si="3"/>
        <v>494.90999999999997</v>
      </c>
      <c r="Z41" s="46">
        <f t="shared" si="3"/>
        <v>396.02</v>
      </c>
      <c r="AA41" s="46">
        <f t="shared" si="3"/>
        <v>4775</v>
      </c>
      <c r="AB41" s="46">
        <f t="shared" si="3"/>
        <v>0</v>
      </c>
      <c r="AC41" s="46">
        <f t="shared" si="3"/>
        <v>2286.8900000000003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555.17999999999995</v>
      </c>
      <c r="AN41" s="46">
        <f t="shared" si="3"/>
        <v>0</v>
      </c>
      <c r="AO41" s="46">
        <f>SUM(AO12,AO18,AO24:AO37)</f>
        <v>38411.920000000006</v>
      </c>
      <c r="AP41" s="46">
        <f>SUM(AP12,AP18,AP24:AP37)</f>
        <v>17933.514999999999</v>
      </c>
      <c r="AQ41" s="46">
        <f t="shared" si="2"/>
        <v>56345.435000000005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17.2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321</cp:revision>
  <cp:lastPrinted>2018-11-19T17:24:41Z</cp:lastPrinted>
  <dcterms:created xsi:type="dcterms:W3CDTF">2008-10-21T17:58:04Z</dcterms:created>
  <dcterms:modified xsi:type="dcterms:W3CDTF">2021-05-10T18:05:54Z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