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ulloa\Desktop\"/>
    </mc:Choice>
  </mc:AlternateContent>
  <bookViews>
    <workbookView showHorizontalScroll="0" showVerticalScroll="0" showSheetTabs="0" xWindow="0" yWindow="0" windowWidth="16470" windowHeight="765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5" i="5" l="1"/>
  <c r="AO16" i="5"/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<sst xmlns="http://schemas.openxmlformats.org/spreadsheetml/2006/main" count="406" uniqueCount="69">
  <si>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</si>
  <si>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</si>
  <si>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</si>
  <si>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</si>
  <si>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</si>
  <si>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</si>
  <si>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</si>
  <si>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</si>
  <si>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</si>
  <si>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</si>
  <si>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</si>
  <si>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</si>
  <si>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</si>
  <si>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</si>
  <si>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</si>
  <si>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</si>
  <si>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</si>
  <si>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</si>
  <si>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</si>
  <si>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</si>
  <si>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</si>
  <si>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</si>
  <si>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</si>
  <si>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</si>
  <si>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</si>
  <si>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</si>
  <si>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</si>
  <si>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</si>
  <si>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</si>
  <si>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</si>
  <si>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</si>
  <si>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</si>
  <si>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</si>
  <si>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</si>
  <si>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</si>
  <si>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</si>
  <si>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</si>
  <si>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</si>
  <si>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</si>
  <si>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</si>
  <si>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</si>
  <si>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</si>
  <si>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</si>
  <si>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</si>
  <si>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</si>
  <si>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</si>
  <si>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</si>
  <si>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</si>
  <si>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</si>
  <si>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</si>
  <si>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</si>
  <si>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</si>
  <si>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</si>
  <si>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</si>
  <si>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</si>
  <si>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</si>
  <si>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</si>
  <si>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</si>
  <si>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</si>
  <si>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</si>
  <si>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</si>
  <si>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</si>
  <si>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</si>
  <si>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</si>
  <si>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</si>
  <si>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R.M.N°509-2018-PRODUCE, R.M.N°587-2018-PRODUCE, R.M.N°030-2019-PRODUCE</t>
  </si>
  <si>
    <t>S/M</t>
  </si>
  <si>
    <t xml:space="preserve">        Fecha  : 07/02/2019</t>
  </si>
  <si>
    <t>Callao, 08 de febrero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</si>
</sst>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A17" zoomScale="24" zoomScaleNormal="24" workbookViewId="0">
      <selection activeCell="G43" sqref="G4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34.7109375" style="2" customWidth="1"/>
    <col min="40" max="40" width="31.710937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63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5">
      <c r="B5" s="115" t="s">
        <v>39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36</v>
      </c>
      <c r="AN6" s="116"/>
      <c r="AO6" s="116"/>
      <c r="AP6" s="116"/>
      <c r="AQ6" s="116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7"/>
      <c r="AP7" s="117"/>
      <c r="AQ7" s="117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67</v>
      </c>
      <c r="AP8" s="116"/>
      <c r="AQ8" s="116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3" t="s">
        <v>4</v>
      </c>
      <c r="D10" s="114"/>
      <c r="E10" s="121" t="s">
        <v>62</v>
      </c>
      <c r="F10" s="122"/>
      <c r="G10" s="124" t="s">
        <v>5</v>
      </c>
      <c r="H10" s="125"/>
      <c r="I10" s="123" t="s">
        <v>44</v>
      </c>
      <c r="J10" s="123"/>
      <c r="K10" s="123" t="s">
        <v>6</v>
      </c>
      <c r="L10" s="123"/>
      <c r="M10" s="113" t="s">
        <v>7</v>
      </c>
      <c r="N10" s="126"/>
      <c r="O10" s="113" t="s">
        <v>8</v>
      </c>
      <c r="P10" s="126"/>
      <c r="Q10" s="124" t="s">
        <v>9</v>
      </c>
      <c r="R10" s="125"/>
      <c r="S10" s="124" t="s">
        <v>10</v>
      </c>
      <c r="T10" s="125"/>
      <c r="U10" s="124" t="s">
        <v>11</v>
      </c>
      <c r="V10" s="125"/>
      <c r="W10" s="124" t="s">
        <v>51</v>
      </c>
      <c r="X10" s="125"/>
      <c r="Y10" s="113" t="s">
        <v>45</v>
      </c>
      <c r="Z10" s="114"/>
      <c r="AA10" s="113" t="s">
        <v>37</v>
      </c>
      <c r="AB10" s="114"/>
      <c r="AC10" s="113" t="s">
        <v>12</v>
      </c>
      <c r="AD10" s="114"/>
      <c r="AE10" s="120" t="s">
        <v>53</v>
      </c>
      <c r="AF10" s="114"/>
      <c r="AG10" s="120" t="s">
        <v>46</v>
      </c>
      <c r="AH10" s="114"/>
      <c r="AI10" s="120" t="s">
        <v>47</v>
      </c>
      <c r="AJ10" s="114"/>
      <c r="AK10" s="120" t="s">
        <v>48</v>
      </c>
      <c r="AL10" s="114"/>
      <c r="AM10" s="120" t="s">
        <v>49</v>
      </c>
      <c r="AN10" s="114"/>
      <c r="AO10" s="118" t="s">
        <v>13</v>
      </c>
      <c r="AP10" s="119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2176.835</v>
      </c>
      <c r="AL12" s="50">
        <v>0</v>
      </c>
      <c r="AM12" s="50">
        <v>606.91999999999996</v>
      </c>
      <c r="AN12" s="50">
        <v>273.14499999999998</v>
      </c>
      <c r="AO12" s="51">
        <f>SUMIF($C$11:$AN$11,"Ind*",C12:AN12)</f>
        <v>2783.7550000000001</v>
      </c>
      <c r="AP12" s="51">
        <f>SUMIF($C$11:$AN$11,"I.Mad",C12:AN12)</f>
        <v>273.14499999999998</v>
      </c>
      <c r="AQ12" s="51">
        <f>SUM(AO12:AP12)</f>
        <v>3056.9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>
        <v>23</v>
      </c>
      <c r="AL13" s="52" t="s">
        <v>19</v>
      </c>
      <c r="AM13" s="52">
        <v>8</v>
      </c>
      <c r="AN13" s="52">
        <v>5</v>
      </c>
      <c r="AO13" s="51">
        <f>SUMIF($C$11:$AN$11,"Ind*",C13:AN13)</f>
        <v>31</v>
      </c>
      <c r="AP13" s="51">
        <f>SUMIF($C$11:$AN$11,"I.Mad",C13:AN13)</f>
        <v>5</v>
      </c>
      <c r="AQ13" s="51">
        <f>SUM(AO13:AP13)</f>
        <v>36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>
        <v>6</v>
      </c>
      <c r="AL14" s="52" t="s">
        <v>19</v>
      </c>
      <c r="AM14" s="52">
        <v>4</v>
      </c>
      <c r="AN14" s="52" t="s">
        <v>66</v>
      </c>
      <c r="AO14" s="51">
        <f>SUMIF($C$11:$AN$11,"Ind*",C14:AN14)</f>
        <v>10</v>
      </c>
      <c r="AP14" s="51">
        <f>SUMIF($C$11:$AN$11,"I.Mad",C14:AN14)</f>
        <v>0</v>
      </c>
      <c r="AQ14" s="51">
        <f>SUM(AO14:AP14)</f>
        <v>10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>
        <v>26.922878380052175</v>
      </c>
      <c r="AL15" s="52" t="s">
        <v>19</v>
      </c>
      <c r="AM15" s="52">
        <v>38.014876019312034</v>
      </c>
      <c r="AN15" s="52" t="s">
        <v>19</v>
      </c>
      <c r="AO15" s="51">
        <f t="shared" ref="AO15:AO16" si="0">SUMIF($C$11:$AN$11,"Ind*",C15:AN15)</f>
        <v>64.937754399364209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>
        <v>12</v>
      </c>
      <c r="AL16" s="57" t="s">
        <v>19</v>
      </c>
      <c r="AM16" s="57">
        <v>12</v>
      </c>
      <c r="AN16" s="57" t="s">
        <v>19</v>
      </c>
      <c r="AO16" s="51">
        <f t="shared" si="0"/>
        <v>24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1">SUMIF($C$11:$AN$11,"Ind*",C24:AN24)</f>
        <v>0</v>
      </c>
      <c r="AP24" s="51">
        <f t="shared" ref="AP24:AP30" si="2">SUMIF($C$11:$AN$11,"I.Mad",C24:AN24)</f>
        <v>0</v>
      </c>
      <c r="AQ24" s="54">
        <f t="shared" ref="AQ24:AQ37" si="3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1"/>
        <v>0</v>
      </c>
      <c r="AP25" s="51">
        <f t="shared" si="2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1"/>
        <v>0</v>
      </c>
      <c r="AP26" s="51">
        <f t="shared" si="2"/>
        <v>0</v>
      </c>
      <c r="AQ26" s="54">
        <f t="shared" si="3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1"/>
        <v>0</v>
      </c>
      <c r="AP27" s="51">
        <f t="shared" si="2"/>
        <v>0</v>
      </c>
      <c r="AQ27" s="54">
        <f t="shared" si="3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1"/>
        <v>0</v>
      </c>
      <c r="AP28" s="51">
        <f t="shared" si="2"/>
        <v>0</v>
      </c>
      <c r="AQ28" s="54">
        <f t="shared" si="3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1"/>
        <v>0</v>
      </c>
      <c r="AP29" s="51">
        <f t="shared" si="2"/>
        <v>0</v>
      </c>
      <c r="AQ29" s="54">
        <f t="shared" si="3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1"/>
        <v>0</v>
      </c>
      <c r="AP30" s="51">
        <f t="shared" si="2"/>
        <v>0</v>
      </c>
      <c r="AQ30" s="54">
        <f t="shared" si="3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4">SUMIF($C$11:$AN$11,"Ind*",C31:AN31)</f>
        <v>0</v>
      </c>
      <c r="AP31" s="51">
        <f t="shared" ref="AP31:AP37" si="5">SUMIF($C$11:$AN$11,"I.Mad",C31:AN31)</f>
        <v>0</v>
      </c>
      <c r="AQ31" s="54">
        <f t="shared" si="3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4"/>
        <v>0</v>
      </c>
      <c r="AP32" s="51">
        <f t="shared" si="5"/>
        <v>0</v>
      </c>
      <c r="AQ32" s="54">
        <f t="shared" si="3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3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4"/>
        <v>0</v>
      </c>
      <c r="AP34" s="51">
        <f t="shared" si="5"/>
        <v>0</v>
      </c>
      <c r="AQ34" s="54">
        <f t="shared" si="3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4"/>
        <v>0</v>
      </c>
      <c r="AP35" s="51">
        <f t="shared" si="5"/>
        <v>0</v>
      </c>
      <c r="AQ35" s="54">
        <f t="shared" si="3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4"/>
        <v>0</v>
      </c>
      <c r="AP36" s="51">
        <f t="shared" si="5"/>
        <v>0</v>
      </c>
      <c r="AQ36" s="54">
        <f t="shared" si="3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4"/>
        <v>0</v>
      </c>
      <c r="AP37" s="51">
        <f t="shared" si="5"/>
        <v>0</v>
      </c>
      <c r="AQ37" s="54">
        <f t="shared" si="3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6">+SUM(D24:D40,D18,D12)</f>
        <v>0</v>
      </c>
      <c r="E41" s="54">
        <f t="shared" si="6"/>
        <v>0</v>
      </c>
      <c r="F41" s="54">
        <f t="shared" si="6"/>
        <v>0</v>
      </c>
      <c r="G41" s="54">
        <f t="shared" si="6"/>
        <v>0</v>
      </c>
      <c r="H41" s="54">
        <f t="shared" si="6"/>
        <v>0</v>
      </c>
      <c r="I41" s="54">
        <f t="shared" si="6"/>
        <v>0</v>
      </c>
      <c r="J41" s="54">
        <f t="shared" si="6"/>
        <v>0</v>
      </c>
      <c r="K41" s="54">
        <f t="shared" si="6"/>
        <v>0</v>
      </c>
      <c r="L41" s="54">
        <f t="shared" si="6"/>
        <v>0</v>
      </c>
      <c r="M41" s="54">
        <f t="shared" si="6"/>
        <v>0</v>
      </c>
      <c r="N41" s="54">
        <f t="shared" si="6"/>
        <v>0</v>
      </c>
      <c r="O41" s="54">
        <f t="shared" si="6"/>
        <v>0</v>
      </c>
      <c r="P41" s="54">
        <f t="shared" si="6"/>
        <v>0</v>
      </c>
      <c r="Q41" s="54">
        <f t="shared" si="6"/>
        <v>0</v>
      </c>
      <c r="R41" s="54">
        <f t="shared" si="6"/>
        <v>0</v>
      </c>
      <c r="S41" s="54">
        <f t="shared" si="6"/>
        <v>0</v>
      </c>
      <c r="T41" s="54">
        <f t="shared" si="6"/>
        <v>0</v>
      </c>
      <c r="U41" s="54">
        <f t="shared" si="6"/>
        <v>0</v>
      </c>
      <c r="V41" s="54">
        <f t="shared" si="6"/>
        <v>0</v>
      </c>
      <c r="W41" s="54">
        <f t="shared" si="6"/>
        <v>0</v>
      </c>
      <c r="X41" s="54">
        <f t="shared" si="6"/>
        <v>0</v>
      </c>
      <c r="Y41" s="54">
        <f t="shared" si="6"/>
        <v>0</v>
      </c>
      <c r="Z41" s="54">
        <f t="shared" si="6"/>
        <v>0</v>
      </c>
      <c r="AA41" s="54">
        <f t="shared" si="6"/>
        <v>0</v>
      </c>
      <c r="AB41" s="54">
        <f t="shared" si="6"/>
        <v>0</v>
      </c>
      <c r="AC41" s="54">
        <f t="shared" si="6"/>
        <v>0</v>
      </c>
      <c r="AD41" s="54">
        <f t="shared" si="6"/>
        <v>0</v>
      </c>
      <c r="AE41" s="54">
        <f t="shared" si="6"/>
        <v>0</v>
      </c>
      <c r="AF41" s="54">
        <f t="shared" si="6"/>
        <v>0</v>
      </c>
      <c r="AG41" s="54">
        <f t="shared" si="6"/>
        <v>0</v>
      </c>
      <c r="AH41" s="54">
        <f t="shared" si="6"/>
        <v>0</v>
      </c>
      <c r="AI41" s="54">
        <f t="shared" si="6"/>
        <v>0</v>
      </c>
      <c r="AJ41" s="54">
        <f t="shared" si="6"/>
        <v>0</v>
      </c>
      <c r="AK41" s="54">
        <f t="shared" si="6"/>
        <v>2176.835</v>
      </c>
      <c r="AL41" s="54">
        <f t="shared" si="6"/>
        <v>0</v>
      </c>
      <c r="AM41" s="54">
        <f t="shared" si="6"/>
        <v>606.91999999999996</v>
      </c>
      <c r="AN41" s="54">
        <f t="shared" si="6"/>
        <v>273.14499999999998</v>
      </c>
      <c r="AO41" s="54">
        <f>SUM(AO12,AO18,AO24:AO37)</f>
        <v>2783.7550000000001</v>
      </c>
      <c r="AP41" s="54">
        <f>SUM(AP12,AP18,AP24:AP37)</f>
        <v>273.14499999999998</v>
      </c>
      <c r="AQ41" s="54">
        <f>SUM(AO41:AP41)</f>
        <v>3056.9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21.1</v>
      </c>
      <c r="H42" s="56"/>
      <c r="I42" s="56">
        <v>22.9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18.600000000000001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68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2018-11-19T17:24:41Z</cp:lastPrinted>
  <dcterms:created xsi:type="dcterms:W3CDTF">2008-10-21T17:58:04Z</dcterms:created>
  <dcterms:modified xsi:type="dcterms:W3CDTF">2019-02-08T19:25:26Z</dcterms:modified>
</cp:coreProperties>
</file>