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KEVIN\Downloads\"/>
    </mc:Choice>
  </mc:AlternateContent>
  <xr:revisionPtr revIDLastSave="0" documentId="13_ncr:1_{14792B46-9F4B-4C9C-901C-654F66E71512}" xr6:coauthVersionLast="47" xr6:coauthVersionMax="47" xr10:uidLastSave="{00000000-0000-0000-0000-000000000000}"/>
  <bookViews>
    <workbookView showSheetTabs="0" xWindow="-108" yWindow="-108" windowWidth="23256" windowHeight="12576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Q31" i="1" s="1"/>
  <c r="AP30" i="1"/>
  <c r="AO30" i="1"/>
  <c r="AP29" i="1"/>
  <c r="AO29" i="1"/>
  <c r="AP28" i="1"/>
  <c r="AO28" i="1"/>
  <c r="AP27" i="1"/>
  <c r="AO27" i="1"/>
  <c r="AQ27" i="1" s="1"/>
  <c r="AP26" i="1"/>
  <c r="AO26" i="1"/>
  <c r="AP25" i="1"/>
  <c r="AO25" i="1"/>
  <c r="AP24" i="1"/>
  <c r="AO24" i="1"/>
  <c r="AQ24" i="1" s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38" i="1" l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<sst xmlns="http://schemas.openxmlformats.org/spreadsheetml/2006/main" count="385" uniqueCount="69">
  <si>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</si>
  <si>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</si>
  <si>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</si>
  <si>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</si>
  <si>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</si>
  <si>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</si>
  <si>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</si>
  <si>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</si>
  <si>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</si>
  <si>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</si>
  <si>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</si>
  <si>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</si>
  <si>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</si>
  <si>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</si>
  <si>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</si>
  <si>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</si>
  <si>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</si>
  <si>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</si>
  <si>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</si>
  <si>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</si>
  <si>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</si>
  <si>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</si>
  <si>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</si>
  <si>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</si>
  <si>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</si>
  <si>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</si>
  <si>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</si>
  <si>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</si>
  <si>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</si>
  <si>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</si>
  <si>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</si>
  <si>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</si>
  <si>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</si>
  <si>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</si>
  <si>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</si>
  <si>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</si>
  <si>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</si>
  <si>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</si>
  <si>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</si>
  <si>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</si>
  <si>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</si>
  <si>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</si>
  <si>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</si>
  <si>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</si>
  <si>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</si>
  <si>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</si>
  <si>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</si>
  <si>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</si>
  <si>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</si>
  <si>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</si>
  <si>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</si>
  <si>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</si>
  <si>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</si>
  <si>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</si>
  <si>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</si>
  <si>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</si>
  <si>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</si>
  <si>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</si>
  <si>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</si>
  <si>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</si>
  <si>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</si>
  <si>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</si>
  <si>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</si>
  <si>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</si>
  <si>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R.M.N°463-2021-PRODUCE, R.M.N°167-2022-PRODUCE, R.M.N°171-2022-PRODUCE</t>
  </si>
  <si>
    <t>PEJERREY</t>
  </si>
  <si>
    <t>S/M</t>
  </si>
  <si>
    <t xml:space="preserve">        Fecha  : 06/06/2022</t>
  </si>
  <si>
    <t>Callao, 07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</si>
</sst>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</numFmts>
  <fonts count="2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0">
    <xf numFmtId="0" fontId="0" fillId="0" borderId="0"/>
    <xf numFmtId="0" fontId="2" fillId="0" borderId="0"/>
    <xf numFmtId="164" fontId="25" fillId="0" borderId="0" applyBorder="0" applyProtection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6" fillId="0" borderId="0"/>
    <xf numFmtId="0" fontId="1" fillId="0" borderId="0"/>
  </cellStyleXfs>
  <cellXfs count="74">
    <xf numFmtId="0" fontId="0" fillId="0" borderId="0" xfId="0"/>
    <xf numFmtId="0" fontId="4" fillId="0" borderId="0" xfId="0" applyFont="1"/>
    <xf numFmtId="0" fontId="5" fillId="0" borderId="0" xfId="8" applyFont="1" applyAlignment="1" applyProtection="1"/>
    <xf numFmtId="0" fontId="7" fillId="0" borderId="0" xfId="0" applyFont="1"/>
    <xf numFmtId="0" fontId="8" fillId="0" borderId="0" xfId="0" applyFont="1"/>
    <xf numFmtId="0" fontId="9" fillId="0" borderId="0" xfId="0" applyFont="1"/>
    <xf numFmtId="20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9" fontId="13" fillId="0" borderId="0" xfId="0" applyNumberFormat="1" applyFont="1"/>
    <xf numFmtId="1" fontId="15" fillId="0" borderId="0" xfId="0" applyNumberFormat="1" applyFont="1"/>
    <xf numFmtId="165" fontId="13" fillId="0" borderId="0" xfId="0" applyNumberFormat="1" applyFont="1"/>
    <xf numFmtId="0" fontId="16" fillId="0" borderId="0" xfId="0" applyFont="1"/>
    <xf numFmtId="0" fontId="8" fillId="0" borderId="0" xfId="0" applyFont="1" applyBorder="1"/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7" fillId="0" borderId="0" xfId="0" applyFont="1"/>
    <xf numFmtId="0" fontId="18" fillId="0" borderId="1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0" xfId="0" applyFont="1" applyBorder="1"/>
    <xf numFmtId="0" fontId="15" fillId="0" borderId="4" xfId="0" applyFont="1" applyBorder="1"/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1" fontId="19" fillId="0" borderId="2" xfId="0" applyNumberFormat="1" applyFont="1" applyBorder="1" applyAlignment="1">
      <alignment horizontal="center"/>
    </xf>
    <xf numFmtId="1" fontId="4" fillId="0" borderId="0" xfId="0" applyNumberFormat="1" applyFont="1"/>
    <xf numFmtId="0" fontId="4" fillId="0" borderId="0" xfId="0" applyFont="1" applyBorder="1"/>
    <xf numFmtId="0" fontId="15" fillId="0" borderId="2" xfId="0" applyFont="1" applyBorder="1" applyAlignment="1">
      <alignment horizontal="left"/>
    </xf>
    <xf numFmtId="167" fontId="4" fillId="0" borderId="0" xfId="0" applyNumberFormat="1" applyFont="1"/>
    <xf numFmtId="0" fontId="20" fillId="3" borderId="2" xfId="0" applyFont="1" applyFill="1" applyBorder="1" applyAlignment="1">
      <alignment horizontal="center"/>
    </xf>
    <xf numFmtId="168" fontId="19" fillId="0" borderId="2" xfId="0" applyNumberFormat="1" applyFont="1" applyBorder="1" applyAlignment="1">
      <alignment horizontal="center"/>
    </xf>
    <xf numFmtId="0" fontId="15" fillId="2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8" fontId="19" fillId="0" borderId="7" xfId="0" applyNumberFormat="1" applyFont="1" applyBorder="1" applyAlignment="1">
      <alignment horizontal="center"/>
    </xf>
    <xf numFmtId="1" fontId="12" fillId="0" borderId="7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" fontId="19" fillId="0" borderId="4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5" fillId="0" borderId="2" xfId="0" applyFont="1" applyBorder="1"/>
    <xf numFmtId="168" fontId="19" fillId="0" borderId="4" xfId="0" applyNumberFormat="1" applyFont="1" applyBorder="1" applyAlignment="1">
      <alignment horizontal="center"/>
    </xf>
    <xf numFmtId="2" fontId="19" fillId="0" borderId="4" xfId="0" applyNumberFormat="1" applyFont="1" applyBorder="1" applyAlignment="1">
      <alignment horizontal="center"/>
    </xf>
    <xf numFmtId="168" fontId="12" fillId="2" borderId="4" xfId="0" applyNumberFormat="1" applyFont="1" applyFill="1" applyBorder="1" applyAlignment="1">
      <alignment horizontal="center" wrapText="1"/>
    </xf>
    <xf numFmtId="168" fontId="21" fillId="2" borderId="4" xfId="0" applyNumberFormat="1" applyFont="1" applyFill="1" applyBorder="1" applyAlignment="1">
      <alignment horizontal="center" wrapText="1"/>
    </xf>
    <xf numFmtId="168" fontId="21" fillId="0" borderId="4" xfId="0" applyNumberFormat="1" applyFont="1" applyBorder="1" applyAlignment="1">
      <alignment horizontal="center" wrapText="1"/>
    </xf>
    <xf numFmtId="168" fontId="17" fillId="0" borderId="2" xfId="0" applyNumberFormat="1" applyFont="1" applyBorder="1" applyAlignment="1">
      <alignment horizontal="center"/>
    </xf>
    <xf numFmtId="16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/>
    <xf numFmtId="168" fontId="2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1" fontId="8" fillId="0" borderId="0" xfId="0" applyNumberFormat="1" applyFont="1" applyBorder="1" applyAlignment="1">
      <alignment horizontal="center"/>
    </xf>
    <xf numFmtId="0" fontId="15" fillId="0" borderId="0" xfId="0" applyFont="1"/>
    <xf numFmtId="1" fontId="23" fillId="0" borderId="0" xfId="0" applyNumberFormat="1" applyFont="1" applyBorder="1" applyProtection="1">
      <protection locked="0"/>
    </xf>
    <xf numFmtId="1" fontId="19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0" fontId="5" fillId="0" borderId="0" xfId="0" applyFont="1" applyBorder="1" applyAlignment="1"/>
    <xf numFmtId="1" fontId="23" fillId="0" borderId="0" xfId="0" applyNumberFormat="1" applyFont="1" applyBorder="1" applyAlignment="1" applyProtection="1">
      <protection locked="0"/>
    </xf>
    <xf numFmtId="1" fontId="23" fillId="0" borderId="0" xfId="0" applyNumberFormat="1" applyFont="1" applyBorder="1" applyAlignment="1" applyProtection="1">
      <alignment horizontal="right"/>
      <protection locked="0"/>
    </xf>
    <xf numFmtId="168" fontId="19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20" fontId="11" fillId="0" borderId="0" xfId="0" applyNumberFormat="1" applyFont="1" applyBorder="1" applyAlignment="1">
      <alignment horizontal="right"/>
    </xf>
    <xf numFmtId="166" fontId="13" fillId="0" borderId="0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</cellXfs>
  <cellStyles count="10">
    <cellStyle name="Estilo 1" xfId="1" xr:uid="{00000000-0005-0000-0000-000000000000}"/>
    <cellStyle name="Euro" xfId="2" xr:uid="{00000000-0005-0000-0000-000001000000}"/>
    <cellStyle name="Excel Built-in Explanatory Text" xfId="8" xr:uid="{00000000-0005-0000-0000-000002000000}"/>
    <cellStyle name="Normal" xfId="0" builtinId="0"/>
    <cellStyle name="Normal 2" xfId="3" xr:uid="{00000000-0005-0000-0000-000004000000}"/>
    <cellStyle name="Normal 2 2" xfId="4" xr:uid="{00000000-0005-0000-0000-000005000000}"/>
    <cellStyle name="Normal 3" xfId="5" xr:uid="{00000000-0005-0000-0000-000006000000}"/>
    <cellStyle name="Normal 4" xfId="6" xr:uid="{00000000-0005-0000-0000-000007000000}"/>
    <cellStyle name="Normal 5" xfId="7" xr:uid="{00000000-0005-0000-0000-000008000000}"/>
    <cellStyle name="Normal 6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zoomScale="25" zoomScaleNormal="25" workbookViewId="0">
      <selection activeCell="U11" sqref="U11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26.5546875" style="1" customWidth="1"/>
    <col min="10" max="10" width="26.77734375" style="1" customWidth="1"/>
    <col min="11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39" width="32.44140625" style="1" customWidth="1"/>
    <col min="40" max="40" width="27.44140625" style="1" customWidth="1"/>
    <col min="41" max="41" width="25.33203125" style="1" customWidth="1"/>
    <col min="42" max="42" width="28.109375" style="1" customWidth="1"/>
    <col min="43" max="43" width="25.33203125" style="1" customWidth="1"/>
    <col min="44" max="1014" width="11.44140625" style="1"/>
    <col min="1015" max="1024" width="9.109375" customWidth="1"/>
  </cols>
  <sheetData>
    <row r="1" spans="2:48" ht="35.4" x14ac:dyDescent="0.6">
      <c r="B1" s="2" t="s">
        <v>0</v>
      </c>
    </row>
    <row r="2" spans="2:48" ht="30" x14ac:dyDescent="0.5">
      <c r="B2" s="3" t="s">
        <v>1</v>
      </c>
    </row>
    <row r="3" spans="2:48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0.200000000000003" x14ac:dyDescent="0.7">
      <c r="B4" s="67" t="s">
        <v>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65">
      <c r="B5" s="68" t="s">
        <v>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5</v>
      </c>
      <c r="AN6" s="69"/>
      <c r="AO6" s="69"/>
      <c r="AP6" s="69"/>
      <c r="AQ6" s="69"/>
    </row>
    <row r="7" spans="2:48" s="8" customFormat="1" ht="26.25" customHeight="1" x14ac:dyDescent="0.5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67</v>
      </c>
      <c r="AP8" s="69"/>
      <c r="AQ8" s="69"/>
    </row>
    <row r="9" spans="2:48" ht="28.2" x14ac:dyDescent="0.5">
      <c r="B9" s="4" t="s">
        <v>7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6">
      <c r="B10" s="21" t="s">
        <v>8</v>
      </c>
      <c r="C10" s="71" t="s">
        <v>9</v>
      </c>
      <c r="D10" s="71"/>
      <c r="E10" s="71" t="s">
        <v>10</v>
      </c>
      <c r="F10" s="71"/>
      <c r="G10" s="71" t="s">
        <v>11</v>
      </c>
      <c r="H10" s="71"/>
      <c r="I10" s="71" t="s">
        <v>12</v>
      </c>
      <c r="J10" s="71"/>
      <c r="K10" s="71" t="s">
        <v>13</v>
      </c>
      <c r="L10" s="71"/>
      <c r="M10" s="71" t="s">
        <v>14</v>
      </c>
      <c r="N10" s="71"/>
      <c r="O10" s="71" t="s">
        <v>15</v>
      </c>
      <c r="P10" s="71"/>
      <c r="Q10" s="71" t="s">
        <v>16</v>
      </c>
      <c r="R10" s="71"/>
      <c r="S10" s="71" t="s">
        <v>17</v>
      </c>
      <c r="T10" s="71"/>
      <c r="U10" s="71" t="s">
        <v>18</v>
      </c>
      <c r="V10" s="71"/>
      <c r="W10" s="71" t="s">
        <v>19</v>
      </c>
      <c r="X10" s="71"/>
      <c r="Y10" s="72" t="s">
        <v>20</v>
      </c>
      <c r="Z10" s="72"/>
      <c r="AA10" s="71" t="s">
        <v>21</v>
      </c>
      <c r="AB10" s="71"/>
      <c r="AC10" s="71" t="s">
        <v>22</v>
      </c>
      <c r="AD10" s="71"/>
      <c r="AE10" s="71" t="s">
        <v>23</v>
      </c>
      <c r="AF10" s="71"/>
      <c r="AG10" s="71" t="s">
        <v>24</v>
      </c>
      <c r="AH10" s="71"/>
      <c r="AI10" s="71" t="s">
        <v>25</v>
      </c>
      <c r="AJ10" s="71"/>
      <c r="AK10" s="71" t="s">
        <v>26</v>
      </c>
      <c r="AL10" s="71"/>
      <c r="AM10" s="71" t="s">
        <v>27</v>
      </c>
      <c r="AN10" s="71"/>
      <c r="AO10" s="73" t="s">
        <v>28</v>
      </c>
      <c r="AP10" s="73"/>
      <c r="AQ10" s="22" t="s">
        <v>29</v>
      </c>
      <c r="AT10" s="23"/>
    </row>
    <row r="11" spans="2:48" s="3" customFormat="1" ht="30" x14ac:dyDescent="0.5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7">
      <c r="B12" s="29" t="s">
        <v>32</v>
      </c>
      <c r="C12" s="30">
        <v>0</v>
      </c>
      <c r="D12" s="30">
        <v>0</v>
      </c>
      <c r="E12" s="30">
        <v>0</v>
      </c>
      <c r="F12" s="30">
        <v>1445</v>
      </c>
      <c r="G12" s="30">
        <v>8357.3970925219855</v>
      </c>
      <c r="H12" s="30">
        <v>179.83364928909953</v>
      </c>
      <c r="I12" s="30">
        <v>9422.36</v>
      </c>
      <c r="J12" s="30">
        <v>3288.73</v>
      </c>
      <c r="K12" s="30">
        <v>894.07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857.66000000000008</v>
      </c>
      <c r="AN12" s="30">
        <v>167.505</v>
      </c>
      <c r="AO12" s="30">
        <f>SUMIF($C$11:$AN$11,"Ind",C12:AN12)</f>
        <v>19531.487092521984</v>
      </c>
      <c r="AP12" s="30">
        <f>SUMIF($C$11:$AN$11,"I.Mad",C12:AN12)</f>
        <v>5081.0686492890991</v>
      </c>
      <c r="AQ12" s="30">
        <f>SUM(AO12:AP12)</f>
        <v>24612.555741811084</v>
      </c>
      <c r="AS12" s="31"/>
      <c r="AT12" s="32"/>
    </row>
    <row r="13" spans="2:48" ht="50.25" customHeight="1" x14ac:dyDescent="0.7">
      <c r="B13" s="33" t="s">
        <v>33</v>
      </c>
      <c r="C13" s="30" t="s">
        <v>34</v>
      </c>
      <c r="D13" s="30" t="s">
        <v>34</v>
      </c>
      <c r="E13" s="30" t="s">
        <v>34</v>
      </c>
      <c r="F13" s="30">
        <v>25</v>
      </c>
      <c r="G13" s="30">
        <v>41</v>
      </c>
      <c r="H13" s="30">
        <v>3</v>
      </c>
      <c r="I13" s="30">
        <v>86</v>
      </c>
      <c r="J13" s="30">
        <v>65</v>
      </c>
      <c r="K13" s="30">
        <v>6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>
        <v>7</v>
      </c>
      <c r="AN13" s="30">
        <v>2</v>
      </c>
      <c r="AO13" s="30">
        <f>SUMIF($C$11:$AN$11,"Ind*",C13:AN13)</f>
        <v>140</v>
      </c>
      <c r="AP13" s="30">
        <f>SUMIF($C$11:$AN$11,"I.Mad",C13:AN13)</f>
        <v>95</v>
      </c>
      <c r="AQ13" s="30">
        <f>SUM(AO13:AP13)</f>
        <v>235</v>
      </c>
      <c r="AS13" s="31"/>
      <c r="AT13" s="34"/>
      <c r="AU13" s="34"/>
      <c r="AV13" s="34"/>
    </row>
    <row r="14" spans="2:48" ht="50.25" customHeight="1" x14ac:dyDescent="0.7">
      <c r="B14" s="33" t="s">
        <v>35</v>
      </c>
      <c r="C14" s="30" t="s">
        <v>34</v>
      </c>
      <c r="D14" s="30" t="s">
        <v>34</v>
      </c>
      <c r="E14" s="30" t="s">
        <v>34</v>
      </c>
      <c r="F14" s="30">
        <v>8</v>
      </c>
      <c r="G14" s="30">
        <v>8</v>
      </c>
      <c r="H14" s="30">
        <v>1</v>
      </c>
      <c r="I14" s="30">
        <v>8</v>
      </c>
      <c r="J14" s="30">
        <v>9</v>
      </c>
      <c r="K14" s="30" t="s">
        <v>66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>
        <v>3</v>
      </c>
      <c r="AN14" s="30">
        <v>1</v>
      </c>
      <c r="AO14" s="30">
        <f>SUMIF($C$11:$AN$11,"Ind*",C14:AN14)</f>
        <v>19</v>
      </c>
      <c r="AP14" s="30">
        <f>SUMIF($C$11:$AN$11,"I.Mad",C14:AN14)</f>
        <v>19</v>
      </c>
      <c r="AQ14" s="30">
        <f>SUM(AO14:AP14)</f>
        <v>38</v>
      </c>
      <c r="AT14" s="34"/>
      <c r="AU14" s="34"/>
      <c r="AV14" s="34"/>
    </row>
    <row r="15" spans="2:48" ht="50.25" customHeight="1" x14ac:dyDescent="0.7">
      <c r="B15" s="33" t="s">
        <v>36</v>
      </c>
      <c r="C15" s="30" t="s">
        <v>34</v>
      </c>
      <c r="D15" s="30" t="s">
        <v>34</v>
      </c>
      <c r="E15" s="30" t="s">
        <v>34</v>
      </c>
      <c r="F15" s="30">
        <v>51.058183377100541</v>
      </c>
      <c r="G15" s="30">
        <v>7.2948143574957047</v>
      </c>
      <c r="H15" s="30">
        <v>1.1834319526627222</v>
      </c>
      <c r="I15" s="30">
        <v>3.5673502257176422</v>
      </c>
      <c r="J15" s="30">
        <v>2.3550946828493577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>
        <v>29.769958641252888</v>
      </c>
      <c r="AN15" s="30">
        <v>27.777777777777775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7">
      <c r="B16" s="33" t="s">
        <v>37</v>
      </c>
      <c r="C16" s="36" t="s">
        <v>34</v>
      </c>
      <c r="D16" s="36" t="s">
        <v>34</v>
      </c>
      <c r="E16" s="36" t="s">
        <v>34</v>
      </c>
      <c r="F16" s="36">
        <v>10.5</v>
      </c>
      <c r="G16" s="36">
        <v>14</v>
      </c>
      <c r="H16" s="36">
        <v>14</v>
      </c>
      <c r="I16" s="36">
        <v>13.5</v>
      </c>
      <c r="J16" s="36">
        <v>13.5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>
        <v>12</v>
      </c>
      <c r="AN16" s="36">
        <v>12</v>
      </c>
      <c r="AO16" s="35"/>
      <c r="AP16" s="35"/>
      <c r="AQ16" s="35"/>
      <c r="AT16" s="34"/>
      <c r="AU16" s="34"/>
      <c r="AV16" s="34"/>
    </row>
    <row r="17" spans="2:48" ht="50.25" customHeight="1" x14ac:dyDescent="0.7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7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7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7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7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7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5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7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7">
      <c r="B25" s="44" t="s">
        <v>43</v>
      </c>
      <c r="C25" s="42"/>
      <c r="D25" s="45"/>
      <c r="E25" s="42"/>
      <c r="F25" s="46"/>
      <c r="G25" s="42">
        <v>13.01</v>
      </c>
      <c r="H25" s="42">
        <v>0.21445497630331756</v>
      </c>
      <c r="I25" s="42">
        <v>2.65</v>
      </c>
      <c r="J25" s="45">
        <v>4.37</v>
      </c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15.66</v>
      </c>
      <c r="AP25" s="30">
        <f t="shared" si="1"/>
        <v>4.5844549763033173</v>
      </c>
      <c r="AQ25" s="42">
        <f t="shared" si="2"/>
        <v>20.244454976303317</v>
      </c>
      <c r="AT25" s="34"/>
      <c r="AU25" s="34"/>
      <c r="AV25" s="34"/>
    </row>
    <row r="26" spans="2:48" ht="50.25" customHeight="1" x14ac:dyDescent="0.7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7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7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7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7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7">
      <c r="B31" s="33" t="s">
        <v>65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7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7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7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7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4" x14ac:dyDescent="0.7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4" x14ac:dyDescent="0.7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7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7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7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7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1445</v>
      </c>
      <c r="G41" s="42">
        <f t="shared" si="3"/>
        <v>8370.4070925219858</v>
      </c>
      <c r="H41" s="42">
        <f t="shared" si="3"/>
        <v>180.04810426540286</v>
      </c>
      <c r="I41" s="42">
        <f t="shared" si="3"/>
        <v>9425.01</v>
      </c>
      <c r="J41" s="42">
        <f t="shared" si="3"/>
        <v>3293.1</v>
      </c>
      <c r="K41" s="42">
        <f t="shared" si="3"/>
        <v>894.07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857.66000000000008</v>
      </c>
      <c r="AN41" s="42">
        <f t="shared" si="3"/>
        <v>167.505</v>
      </c>
      <c r="AO41" s="42">
        <f>SUM(AO12,AO18,AO24:AO37)</f>
        <v>19547.147092521984</v>
      </c>
      <c r="AP41" s="42">
        <f>SUM(AP12,AP18,AP24:AP37)</f>
        <v>5085.6531042654024</v>
      </c>
      <c r="AQ41" s="42">
        <f t="shared" si="2"/>
        <v>24632.800196787386</v>
      </c>
    </row>
    <row r="42" spans="2:43" ht="50.25" customHeight="1" x14ac:dyDescent="0.7">
      <c r="B42" s="29" t="s">
        <v>58</v>
      </c>
      <c r="C42" s="47"/>
      <c r="D42" s="47"/>
      <c r="E42" s="47"/>
      <c r="F42" s="36"/>
      <c r="G42" s="36">
        <v>16.100000000000001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4.6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4" x14ac:dyDescent="0.6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7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4" x14ac:dyDescent="0.7">
      <c r="B46" s="61" t="s">
        <v>63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68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Hans Kevin Ttito Sánchez</cp:lastModifiedBy>
  <cp:revision>363</cp:revision>
  <cp:lastPrinted>2022-04-13T19:07:22Z</cp:lastPrinted>
  <dcterms:created xsi:type="dcterms:W3CDTF">2008-10-21T17:58:04Z</dcterms:created>
  <dcterms:modified xsi:type="dcterms:W3CDTF">2022-06-07T21:57:31Z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