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Q38" i="1"/>
  <c r="AP38" i="1"/>
  <c r="AO38" i="1"/>
  <c r="AP37" i="1"/>
  <c r="AO37" i="1"/>
  <c r="AQ37" i="1" s="1"/>
  <c r="AP36" i="1"/>
  <c r="AO36" i="1"/>
  <c r="AQ36" i="1" s="1"/>
  <c r="AQ35" i="1"/>
  <c r="AP35" i="1"/>
  <c r="AO35" i="1"/>
  <c r="AP34" i="1"/>
  <c r="AO34" i="1"/>
  <c r="AQ34" i="1" s="1"/>
  <c r="AP33" i="1"/>
  <c r="AO33" i="1"/>
  <c r="AQ33" i="1" s="1"/>
  <c r="AP32" i="1"/>
  <c r="AO32" i="1"/>
  <c r="AQ32" i="1" s="1"/>
  <c r="AQ31" i="1"/>
  <c r="AP31" i="1"/>
  <c r="AO31" i="1"/>
  <c r="AQ30" i="1"/>
  <c r="AP30" i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Q19" i="1"/>
  <c r="AP19" i="1"/>
  <c r="AO19" i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41" i="1"/>
  <c r="AQ14" i="1"/>
  <c r="AQ12" i="1"/>
</calcChain>
</file>

<file path=xl/sharedStrings.xml><?xml version="1.0" encoding="utf-8"?>
<sst xmlns="http://schemas.openxmlformats.org/spreadsheetml/2006/main" count="358" uniqueCount="68">
  <si>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</si>
  <si>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</si>
  <si>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</si>
  <si>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</si>
  <si>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</si>
  <si>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</si>
  <si>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</si>
  <si>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</si>
  <si>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</si>
  <si>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</si>
  <si>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</si>
  <si>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</si>
  <si>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</si>
  <si>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</si>
  <si>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</si>
  <si>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</si>
  <si>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</si>
  <si>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</si>
  <si>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</si>
  <si>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</si>
  <si>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</si>
  <si>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</si>
  <si>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</si>
  <si>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</si>
  <si>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</si>
  <si>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</si>
  <si>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</si>
  <si>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</si>
  <si>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</si>
  <si>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</si>
  <si>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</si>
  <si>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</si>
  <si>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</si>
  <si>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</si>
  <si>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</si>
  <si>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</si>
  <si>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</si>
  <si>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</si>
  <si>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</si>
  <si>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</si>
  <si>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</si>
  <si>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</si>
  <si>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</si>
  <si>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</si>
  <si>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</si>
  <si>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</si>
  <si>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</si>
  <si>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</si>
  <si>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</si>
  <si>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</si>
  <si>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</si>
  <si>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</si>
  <si>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</si>
  <si>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</si>
  <si>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</si>
  <si>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</si>
  <si>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</si>
  <si>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</si>
  <si>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</si>
  <si>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</si>
  <si>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</si>
  <si>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</si>
  <si>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</si>
  <si>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</si>
  <si>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CPT/due</t>
  </si>
  <si>
    <t>R.M.N°463-2021-PRODUCE, R.M.N°167-2022-PRODUCE</t>
  </si>
  <si>
    <t xml:space="preserve">        Fecha  : 05/05/2022</t>
  </si>
  <si>
    <t>Callao, 06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</si>
</sst>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J1" zoomScale="23" zoomScaleNormal="23" workbookViewId="0">
      <selection activeCell="M33" sqref="M33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2084.0500000000002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5995</v>
      </c>
      <c r="R12" s="30">
        <v>786</v>
      </c>
      <c r="S12" s="30">
        <v>1550</v>
      </c>
      <c r="T12" s="30">
        <v>1033</v>
      </c>
      <c r="U12" s="30">
        <v>1000</v>
      </c>
      <c r="V12" s="30">
        <v>1525</v>
      </c>
      <c r="W12" s="30">
        <v>3690</v>
      </c>
      <c r="X12" s="30">
        <v>3291</v>
      </c>
      <c r="Y12" s="30">
        <v>7674.6</v>
      </c>
      <c r="Z12" s="30">
        <v>1059.93</v>
      </c>
      <c r="AA12" s="30">
        <v>3057.648543337421</v>
      </c>
      <c r="AB12" s="30">
        <v>0</v>
      </c>
      <c r="AC12" s="30">
        <v>5021.4486584374999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677.53</v>
      </c>
      <c r="AN12" s="30">
        <v>0</v>
      </c>
      <c r="AO12" s="30">
        <f>SUMIF($C$11:$AN$11,"Ind",C12:AN12)</f>
        <v>30750.277201774923</v>
      </c>
      <c r="AP12" s="30">
        <f>SUMIF($C$11:$AN$11,"I.Mad",C12:AN12)</f>
        <v>7694.93</v>
      </c>
      <c r="AQ12" s="30">
        <f>SUM(AO12:AP12)</f>
        <v>38445.207201774923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7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27</v>
      </c>
      <c r="R13" s="30">
        <v>11</v>
      </c>
      <c r="S13" s="30">
        <v>10</v>
      </c>
      <c r="T13" s="30">
        <v>12</v>
      </c>
      <c r="U13" s="30">
        <v>5</v>
      </c>
      <c r="V13" s="30">
        <v>18</v>
      </c>
      <c r="W13" s="30">
        <v>12</v>
      </c>
      <c r="X13" s="30">
        <v>34</v>
      </c>
      <c r="Y13" s="30">
        <v>34</v>
      </c>
      <c r="Z13" s="30">
        <v>12</v>
      </c>
      <c r="AA13" s="30">
        <v>11</v>
      </c>
      <c r="AB13" s="30" t="s">
        <v>34</v>
      </c>
      <c r="AC13" s="30">
        <v>28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6</v>
      </c>
      <c r="AN13" s="30" t="s">
        <v>34</v>
      </c>
      <c r="AO13" s="30">
        <f>SUMIF($C$11:$AN$11,"Ind*",C13:AN13)</f>
        <v>140</v>
      </c>
      <c r="AP13" s="30">
        <f>SUMIF($C$11:$AN$11,"I.Mad",C13:AN13)</f>
        <v>87</v>
      </c>
      <c r="AQ13" s="30">
        <f>SUM(AO13:AP13)</f>
        <v>227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6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5</v>
      </c>
      <c r="R14" s="30">
        <v>4</v>
      </c>
      <c r="S14" s="30">
        <v>3</v>
      </c>
      <c r="T14" s="30">
        <v>4</v>
      </c>
      <c r="U14" s="30">
        <v>2</v>
      </c>
      <c r="V14" s="30">
        <v>10</v>
      </c>
      <c r="W14" s="30">
        <v>2</v>
      </c>
      <c r="X14" s="30">
        <v>8</v>
      </c>
      <c r="Y14" s="30">
        <v>8</v>
      </c>
      <c r="Z14" s="30">
        <v>3</v>
      </c>
      <c r="AA14" s="30">
        <v>5</v>
      </c>
      <c r="AB14" s="30" t="s">
        <v>34</v>
      </c>
      <c r="AC14" s="30">
        <v>12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 t="s">
        <v>34</v>
      </c>
      <c r="AO14" s="30">
        <f>SUMIF($C$11:$AN$11,"Ind*",C14:AN14)</f>
        <v>46</v>
      </c>
      <c r="AP14" s="30">
        <f>SUMIF($C$11:$AN$11,"I.Mad",C14:AN14)</f>
        <v>29</v>
      </c>
      <c r="AQ14" s="30">
        <f>SUM(AO14:AP14)</f>
        <v>75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57.841858285725564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70.364091732351127</v>
      </c>
      <c r="R15" s="30">
        <v>71.292188259469782</v>
      </c>
      <c r="S15" s="30">
        <v>75.814565650234144</v>
      </c>
      <c r="T15" s="30">
        <v>76.253166831727782</v>
      </c>
      <c r="U15" s="30">
        <v>75.429434945365159</v>
      </c>
      <c r="V15" s="30">
        <v>74.454155032648828</v>
      </c>
      <c r="W15" s="30">
        <v>40.134864271832122</v>
      </c>
      <c r="X15" s="30">
        <v>65.119532372187123</v>
      </c>
      <c r="Y15" s="30">
        <v>58.176830169419489</v>
      </c>
      <c r="Z15" s="30">
        <v>73.044397050027584</v>
      </c>
      <c r="AA15" s="30">
        <v>23.828147899506082</v>
      </c>
      <c r="AB15" s="30" t="s">
        <v>34</v>
      </c>
      <c r="AC15" s="30">
        <v>37.473205744615157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22.006978085570154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11.5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11.5</v>
      </c>
      <c r="R16" s="36">
        <v>10</v>
      </c>
      <c r="S16" s="36">
        <v>10.5</v>
      </c>
      <c r="T16" s="36">
        <v>10.5</v>
      </c>
      <c r="U16" s="36">
        <v>10.5</v>
      </c>
      <c r="V16" s="36">
        <v>10</v>
      </c>
      <c r="W16" s="36">
        <v>11.5</v>
      </c>
      <c r="X16" s="36">
        <v>11</v>
      </c>
      <c r="Y16" s="36">
        <v>12.5</v>
      </c>
      <c r="Z16" s="36">
        <v>11</v>
      </c>
      <c r="AA16" s="36">
        <v>12.5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2084.0500000000002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5995</v>
      </c>
      <c r="R41" s="42">
        <f t="shared" si="3"/>
        <v>786</v>
      </c>
      <c r="S41" s="42">
        <f t="shared" si="3"/>
        <v>1550</v>
      </c>
      <c r="T41" s="42">
        <f t="shared" si="3"/>
        <v>1033</v>
      </c>
      <c r="U41" s="42">
        <f t="shared" si="3"/>
        <v>1000</v>
      </c>
      <c r="V41" s="42">
        <f t="shared" si="3"/>
        <v>1525</v>
      </c>
      <c r="W41" s="42">
        <f t="shared" si="3"/>
        <v>3690</v>
      </c>
      <c r="X41" s="42">
        <f t="shared" si="3"/>
        <v>3291</v>
      </c>
      <c r="Y41" s="42">
        <f t="shared" si="3"/>
        <v>7674.6</v>
      </c>
      <c r="Z41" s="42">
        <f t="shared" si="3"/>
        <v>1059.93</v>
      </c>
      <c r="AA41" s="42">
        <f t="shared" si="3"/>
        <v>3057.648543337421</v>
      </c>
      <c r="AB41" s="42">
        <f t="shared" si="3"/>
        <v>0</v>
      </c>
      <c r="AC41" s="42">
        <f t="shared" si="3"/>
        <v>5021.4486584374999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677.53</v>
      </c>
      <c r="AN41" s="42">
        <f t="shared" si="3"/>
        <v>0</v>
      </c>
      <c r="AO41" s="42">
        <f>SUM(AO12,AO18,AO24:AO37)</f>
        <v>30750.277201774923</v>
      </c>
      <c r="AP41" s="42">
        <f>SUM(AP12,AP18,AP24:AP37)</f>
        <v>7694.93</v>
      </c>
      <c r="AQ41" s="42">
        <f t="shared" si="2"/>
        <v>38445.207201774923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16.100000000000001</v>
      </c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2022-05-06T16:45:21Z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