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F2688A95-8635-4CA4-A34D-90F19845BB39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externalReferences>
    <externalReference r:id="rId2"/>
  </externalReference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0" i="1" l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<sst xmlns="http://schemas.openxmlformats.org/spreadsheetml/2006/main" count="365" uniqueCount="69">
  <si>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</si>
  <si>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</si>
  <si>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</si>
  <si>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</si>
  <si>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</si>
  <si>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</si>
  <si>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</si>
  <si>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</si>
  <si>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</si>
  <si>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</si>
  <si>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</si>
  <si>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</si>
  <si>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</si>
  <si>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</si>
  <si>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</si>
  <si>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</si>
  <si>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</si>
  <si>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</si>
  <si>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</si>
  <si>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</si>
  <si>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</si>
  <si>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</si>
  <si>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</si>
  <si>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</si>
  <si>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</si>
  <si>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</si>
  <si>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</si>
  <si>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</si>
  <si>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</si>
  <si>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</si>
  <si>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</si>
  <si>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</si>
  <si>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</si>
  <si>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</si>
  <si>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</si>
  <si>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</si>
  <si>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</si>
  <si>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</si>
  <si>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</si>
  <si>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</si>
  <si>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</si>
  <si>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</si>
  <si>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</si>
  <si>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</si>
  <si>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</si>
  <si>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</si>
  <si>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</si>
  <si>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</si>
  <si>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</si>
  <si>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</si>
  <si>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</si>
  <si>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</si>
  <si>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</si>
  <si>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</si>
  <si>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</si>
  <si>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</si>
  <si>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</si>
  <si>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</si>
  <si>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</si>
  <si>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</si>
  <si>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</si>
  <si>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</si>
  <si>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</si>
  <si>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</si>
  <si>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</si>
  <si>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Sr. Eduardo Mora Asnaran</t>
  </si>
  <si>
    <t>SM</t>
  </si>
  <si>
    <t xml:space="preserve">        Fecha  : 04/12/2022</t>
  </si>
  <si>
    <t>Callao, 05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</si>
</sst>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wnloads/BD_DESEMBARQUECHI_DESCARGA_20221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ARQUECHI_DESCARGA"/>
      <sheetName val="Hoja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H23" sqref="H2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1735.4599999999996</v>
      </c>
      <c r="G12" s="30">
        <v>10872.115000000002</v>
      </c>
      <c r="H12" s="30">
        <v>6842.8590000000004</v>
      </c>
      <c r="I12" s="30">
        <v>15039.26</v>
      </c>
      <c r="J12" s="30">
        <v>8178.67</v>
      </c>
      <c r="K12" s="30">
        <v>852.69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1450</v>
      </c>
      <c r="R12" s="30">
        <v>748</v>
      </c>
      <c r="S12" s="30">
        <v>1429.57</v>
      </c>
      <c r="T12" s="30">
        <v>0</v>
      </c>
      <c r="U12" s="30">
        <v>1885</v>
      </c>
      <c r="V12" s="30">
        <v>455</v>
      </c>
      <c r="W12" s="30">
        <v>2559.9850000000001</v>
      </c>
      <c r="X12" s="30">
        <v>691.80500000000006</v>
      </c>
      <c r="Y12" s="30">
        <v>1765.1149999999998</v>
      </c>
      <c r="Z12" s="30">
        <v>2126.1950000000002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35853.734999999993</v>
      </c>
      <c r="AP12" s="30">
        <f>SUMIF($C$11:$AN$11,"I.Mad",C12:AN12)</f>
        <v>20777.989000000001</v>
      </c>
      <c r="AQ12" s="30">
        <f>SUM(AO12:AP12)</f>
        <v>56631.723999999995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>
        <v>60</v>
      </c>
      <c r="G13" s="30">
        <v>57</v>
      </c>
      <c r="H13" s="30">
        <v>89</v>
      </c>
      <c r="I13" s="30">
        <v>65</v>
      </c>
      <c r="J13" s="30">
        <v>126</v>
      </c>
      <c r="K13" s="30">
        <v>5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15</v>
      </c>
      <c r="R13" s="30">
        <v>13</v>
      </c>
      <c r="S13" s="30">
        <v>20</v>
      </c>
      <c r="T13" s="30" t="s">
        <v>33</v>
      </c>
      <c r="U13" s="30">
        <v>17</v>
      </c>
      <c r="V13" s="30">
        <v>6</v>
      </c>
      <c r="W13" s="30">
        <v>28</v>
      </c>
      <c r="X13" s="30">
        <v>9</v>
      </c>
      <c r="Y13" s="30">
        <v>19</v>
      </c>
      <c r="Z13" s="30">
        <v>29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226</v>
      </c>
      <c r="AP13" s="30">
        <f>SUMIF($C$11:$AN$11,"I.Mad",C13:AN13)</f>
        <v>332</v>
      </c>
      <c r="AQ13" s="30">
        <f>SUM(AO13:AP13)</f>
        <v>558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66</v>
      </c>
      <c r="G14" s="30">
        <v>10</v>
      </c>
      <c r="H14" s="30">
        <v>1</v>
      </c>
      <c r="I14" s="30">
        <v>2</v>
      </c>
      <c r="J14" s="30">
        <v>8</v>
      </c>
      <c r="K14" s="30" t="s">
        <v>66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6</v>
      </c>
      <c r="R14" s="30">
        <v>5</v>
      </c>
      <c r="S14" s="30">
        <v>7</v>
      </c>
      <c r="T14" s="30" t="s">
        <v>33</v>
      </c>
      <c r="U14" s="30">
        <v>5</v>
      </c>
      <c r="V14" s="30" t="s">
        <v>66</v>
      </c>
      <c r="W14" s="30">
        <v>8</v>
      </c>
      <c r="X14" s="30" t="s">
        <v>66</v>
      </c>
      <c r="Y14" s="30">
        <v>5</v>
      </c>
      <c r="Z14" s="30">
        <v>7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43</v>
      </c>
      <c r="AP14" s="30">
        <f>SUMIF($C$11:$AN$11,"I.Mad",C14:AN14)</f>
        <v>21</v>
      </c>
      <c r="AQ14" s="30">
        <f>SUM(AO14:AP14)</f>
        <v>64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15.036632352882576</v>
      </c>
      <c r="H15" s="30">
        <v>9.9999999999999982</v>
      </c>
      <c r="I15" s="30">
        <v>2.1740566960276606</v>
      </c>
      <c r="J15" s="30">
        <v>11.930874090435017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80.897195580184302</v>
      </c>
      <c r="R15" s="30">
        <v>89.325567713299691</v>
      </c>
      <c r="S15" s="30">
        <v>74.798084020969597</v>
      </c>
      <c r="T15" s="30" t="s">
        <v>33</v>
      </c>
      <c r="U15" s="30">
        <v>58.204507709085462</v>
      </c>
      <c r="V15" s="30" t="s">
        <v>33</v>
      </c>
      <c r="W15" s="30">
        <v>60.606082364556819</v>
      </c>
      <c r="X15" s="30" t="s">
        <v>33</v>
      </c>
      <c r="Y15" s="30">
        <v>9.8697174006118651</v>
      </c>
      <c r="Z15" s="30">
        <v>21.794516941130013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12.5</v>
      </c>
      <c r="H16" s="36">
        <v>12</v>
      </c>
      <c r="I16" s="36">
        <v>12.5</v>
      </c>
      <c r="J16" s="36">
        <v>12.5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10</v>
      </c>
      <c r="R16" s="36">
        <v>10</v>
      </c>
      <c r="S16" s="36">
        <v>10.5</v>
      </c>
      <c r="T16" s="36" t="s">
        <v>33</v>
      </c>
      <c r="U16" s="36">
        <v>11.5</v>
      </c>
      <c r="V16" s="36" t="s">
        <v>33</v>
      </c>
      <c r="W16" s="36">
        <v>10.5</v>
      </c>
      <c r="X16" s="36" t="s">
        <v>33</v>
      </c>
      <c r="Y16" s="36">
        <v>12.5</v>
      </c>
      <c r="Z16" s="36">
        <v>12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>
        <f>-[1]DESEMBARQUECHI_DESCARGA!$Q$62</f>
        <v>0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6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63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1735.4599999999996</v>
      </c>
      <c r="G41" s="42">
        <f t="shared" si="3"/>
        <v>10872.115000000002</v>
      </c>
      <c r="H41" s="42">
        <f t="shared" si="3"/>
        <v>6842.8590000000004</v>
      </c>
      <c r="I41" s="42">
        <f t="shared" si="3"/>
        <v>15039.26</v>
      </c>
      <c r="J41" s="42">
        <f t="shared" si="3"/>
        <v>8178.67</v>
      </c>
      <c r="K41" s="42">
        <f t="shared" si="3"/>
        <v>852.69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1450</v>
      </c>
      <c r="R41" s="42">
        <f t="shared" si="3"/>
        <v>748</v>
      </c>
      <c r="S41" s="42">
        <f t="shared" si="3"/>
        <v>1429.57</v>
      </c>
      <c r="T41" s="42">
        <f t="shared" si="3"/>
        <v>0</v>
      </c>
      <c r="U41" s="42">
        <f t="shared" si="3"/>
        <v>1885</v>
      </c>
      <c r="V41" s="42">
        <f t="shared" si="3"/>
        <v>455</v>
      </c>
      <c r="W41" s="42">
        <f t="shared" si="3"/>
        <v>2559.9850000000001</v>
      </c>
      <c r="X41" s="42">
        <f t="shared" si="3"/>
        <v>691.80500000000006</v>
      </c>
      <c r="Y41" s="42">
        <f t="shared" si="3"/>
        <v>1765.1149999999998</v>
      </c>
      <c r="Z41" s="42">
        <f t="shared" si="3"/>
        <v>2126.1950000000002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35853.734999999993</v>
      </c>
      <c r="AP41" s="42">
        <f>SUM(AP12,AP18,AP24:AP37)</f>
        <v>20777.989000000001</v>
      </c>
      <c r="AQ41" s="42">
        <f t="shared" si="2"/>
        <v>56631.723999999995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16.5</v>
      </c>
      <c r="H42" s="36"/>
      <c r="I42" s="36">
        <v>19.3</v>
      </c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2022-12-05T17:06:52Z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