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8496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<sst xmlns="http://schemas.openxmlformats.org/spreadsheetml/2006/main" count="380" uniqueCount="69">
  <si>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</si>
  <si>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</si>
  <si>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</si>
  <si>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</si>
  <si>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</si>
  <si>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</si>
  <si>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</si>
  <si>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</si>
  <si>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</si>
  <si>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</si>
  <si>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</si>
  <si>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</si>
  <si>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</si>
  <si>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</si>
  <si>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</si>
  <si>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</si>
  <si>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</si>
  <si>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</si>
  <si>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</si>
  <si>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</si>
  <si>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</si>
  <si>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</si>
  <si>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</si>
  <si>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</si>
  <si>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</si>
  <si>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</si>
  <si>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</si>
  <si>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</si>
  <si>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</si>
  <si>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</si>
  <si>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</si>
  <si>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</si>
  <si>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</si>
  <si>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</si>
  <si>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</si>
  <si>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</si>
  <si>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</si>
  <si>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</si>
  <si>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</si>
  <si>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</si>
  <si>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</si>
  <si>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</si>
  <si>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</si>
  <si>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</si>
  <si>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</si>
  <si>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</si>
  <si>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</si>
  <si>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</si>
  <si>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</si>
  <si>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</si>
  <si>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</si>
  <si>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</si>
  <si>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</si>
  <si>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</si>
  <si>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</si>
  <si>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</si>
  <si>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</si>
  <si>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</si>
  <si>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</si>
  <si>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</si>
  <si>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</si>
  <si>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</si>
  <si>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</si>
  <si>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</si>
  <si>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</si>
  <si>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</si>
  <si>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</si>
  <si>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04/06/2024</t>
  </si>
  <si>
    <t>Callao, 05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</si>
</sst>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2" zoomScaleNormal="22" workbookViewId="0">
      <selection activeCell="AG1" sqref="AG1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67</v>
      </c>
      <c r="AP8" s="56"/>
      <c r="AQ8" s="56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>
        <v>3</v>
      </c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6321.89</v>
      </c>
      <c r="H12" s="24">
        <v>0</v>
      </c>
      <c r="I12" s="24">
        <v>10524.75</v>
      </c>
      <c r="J12" s="24">
        <v>232.38499999999999</v>
      </c>
      <c r="K12" s="24">
        <v>931.44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1291.26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1312.5450000000001</v>
      </c>
      <c r="Z12" s="24">
        <v>188.41</v>
      </c>
      <c r="AA12" s="24">
        <v>1629.335</v>
      </c>
      <c r="AB12" s="24">
        <v>30.44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474.34500000000003</v>
      </c>
      <c r="AN12" s="24">
        <v>436.64</v>
      </c>
      <c r="AO12" s="24">
        <f>SUMIF($C$11:$AN$11,"Ind",C12:AN12)</f>
        <v>22485.564999999995</v>
      </c>
      <c r="AP12" s="24">
        <f>SUMIF($C$11:$AN$11,"I.Mad",C12:AN12)</f>
        <v>887.875</v>
      </c>
      <c r="AQ12" s="24">
        <f>SUM(AO12:AP12)</f>
        <v>23373.439999999995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22</v>
      </c>
      <c r="H13" s="24" t="s">
        <v>33</v>
      </c>
      <c r="I13" s="24">
        <v>56</v>
      </c>
      <c r="J13" s="24">
        <v>4</v>
      </c>
      <c r="K13" s="24">
        <v>7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5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>
        <v>6</v>
      </c>
      <c r="Z13" s="24">
        <v>2</v>
      </c>
      <c r="AA13" s="24">
        <v>10</v>
      </c>
      <c r="AB13" s="24">
        <v>1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9</v>
      </c>
      <c r="AN13" s="24">
        <v>10</v>
      </c>
      <c r="AO13" s="24">
        <f>SUMIF($C$11:$AN$11,"Ind*",C13:AN13)</f>
        <v>115</v>
      </c>
      <c r="AP13" s="24">
        <f>SUMIF($C$11:$AN$11,"I.Mad",C13:AN13)</f>
        <v>17</v>
      </c>
      <c r="AQ13" s="24">
        <f>SUM(AO13:AP13)</f>
        <v>132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>
        <v>4</v>
      </c>
      <c r="H14" s="24" t="s">
        <v>33</v>
      </c>
      <c r="I14" s="24">
        <v>18</v>
      </c>
      <c r="J14" s="24">
        <v>2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4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64</v>
      </c>
      <c r="Z14" s="24">
        <v>1</v>
      </c>
      <c r="AA14" s="24">
        <v>4</v>
      </c>
      <c r="AB14" s="24" t="s">
        <v>64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4</v>
      </c>
      <c r="AN14" s="24">
        <v>1</v>
      </c>
      <c r="AO14" s="24">
        <f>SUMIF($C$11:$AN$11,"Ind*",C14:AN14)</f>
        <v>34</v>
      </c>
      <c r="AP14" s="24">
        <f>SUMIF($C$11:$AN$11,"I.Mad",C14:AN14)</f>
        <v>4</v>
      </c>
      <c r="AQ14" s="24">
        <f>SUM(AO14:AP14)</f>
        <v>38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>
        <v>2.75349036644185</v>
      </c>
      <c r="H15" s="24" t="s">
        <v>33</v>
      </c>
      <c r="I15" s="24">
        <v>1.66054355120519</v>
      </c>
      <c r="J15" s="24">
        <v>1.8154976185956799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1.48302540443631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>
        <v>53.838951715679499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96.388925274253907</v>
      </c>
      <c r="AN15" s="24">
        <v>98.795180722884396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>
        <v>13.5</v>
      </c>
      <c r="H16" s="27" t="s">
        <v>33</v>
      </c>
      <c r="I16" s="27">
        <v>13.5</v>
      </c>
      <c r="J16" s="27">
        <v>13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13.5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>
        <v>12</v>
      </c>
      <c r="AA16" s="27">
        <v>12.5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>
        <v>9.5</v>
      </c>
      <c r="AN16" s="27">
        <v>9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11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>
        <v>19.901869999999999</v>
      </c>
      <c r="J25" s="35">
        <v>0.48662</v>
      </c>
      <c r="K25" s="32"/>
      <c r="L25" s="32"/>
      <c r="M25" s="32"/>
      <c r="N25" s="32"/>
      <c r="O25" s="32"/>
      <c r="P25" s="32"/>
      <c r="Q25" s="32">
        <v>8.6494300000000006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28.551299999999998</v>
      </c>
      <c r="AP25" s="24">
        <f t="shared" si="1"/>
        <v>0.48662</v>
      </c>
      <c r="AQ25" s="32">
        <f t="shared" si="2"/>
        <v>29.037919999999996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>
        <v>0.77727000000000002</v>
      </c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7"/>
      <c r="Z30" s="27">
        <v>0.76302000000000003</v>
      </c>
      <c r="AA30" s="27">
        <v>0.44788</v>
      </c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1.22515</v>
      </c>
      <c r="AP30" s="24">
        <f t="shared" si="1"/>
        <v>0.76302000000000003</v>
      </c>
      <c r="AQ30" s="32">
        <f t="shared" si="2"/>
        <v>1.98817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6321.89</v>
      </c>
      <c r="H41" s="32">
        <f>+SUM(H24:H40,H18,H12)</f>
        <v>0</v>
      </c>
      <c r="I41" s="32">
        <f>+SUM(I24:I40,I18,I12)</f>
        <v>10545.42914</v>
      </c>
      <c r="J41" s="32">
        <f t="shared" si="3"/>
        <v>232.87161999999998</v>
      </c>
      <c r="K41" s="32">
        <f t="shared" si="3"/>
        <v>931.44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1299.9094299999999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1312.5450000000001</v>
      </c>
      <c r="Z41" s="32">
        <f t="shared" si="3"/>
        <v>189.17302000000001</v>
      </c>
      <c r="AA41" s="32">
        <f>+SUM(AA24:AA40,AA18,C12)</f>
        <v>0.44788</v>
      </c>
      <c r="AB41" s="32">
        <f t="shared" si="3"/>
        <v>30.44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474.34500000000003</v>
      </c>
      <c r="AN41" s="32">
        <f>+SUM(AN24:AN40,AN18,AN12)</f>
        <v>436.64</v>
      </c>
      <c r="AO41" s="32">
        <f>SUM(AO12,AO18,AO24:AO37)</f>
        <v>22515.341449999993</v>
      </c>
      <c r="AP41" s="32">
        <f>SUM(AP12,AP18,AP24:AP37)</f>
        <v>889.12464</v>
      </c>
      <c r="AQ41" s="32">
        <f t="shared" si="2"/>
        <v>23404.466089999994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2024-06-05T21:37:10Z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