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EVIN\Downloads\"/>
    </mc:Choice>
  </mc:AlternateContent>
  <xr:revisionPtr revIDLastSave="0" documentId="13_ncr:1_{E4F64414-5FD0-4025-B1DE-E60AA12DF0AE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Q31" i="1" s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Q24" i="1" s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38" i="1" l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<sst xmlns="http://schemas.openxmlformats.org/spreadsheetml/2006/main" count="364" uniqueCount="69">
  <si>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</si>
  <si>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</si>
  <si>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</si>
  <si>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</si>
  <si>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</si>
  <si>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</si>
  <si>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</si>
  <si>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</si>
  <si>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</si>
  <si>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</si>
  <si>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</si>
  <si>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</si>
  <si>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</si>
  <si>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</si>
  <si>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</si>
  <si>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</si>
  <si>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</si>
  <si>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</si>
  <si>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</si>
  <si>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</si>
  <si>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</si>
  <si>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</si>
  <si>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</si>
  <si>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</si>
  <si>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</si>
  <si>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</si>
  <si>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</si>
  <si>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</si>
  <si>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</si>
  <si>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</si>
  <si>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</si>
  <si>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</si>
  <si>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</si>
  <si>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</si>
  <si>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</si>
  <si>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</si>
  <si>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</si>
  <si>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</si>
  <si>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</si>
  <si>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</si>
  <si>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</si>
  <si>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</si>
  <si>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</si>
  <si>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</si>
  <si>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</si>
  <si>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</si>
  <si>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</si>
  <si>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</si>
  <si>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</si>
  <si>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</si>
  <si>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</si>
  <si>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</si>
  <si>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</si>
  <si>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</si>
  <si>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</si>
  <si>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</si>
  <si>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</si>
  <si>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</si>
  <si>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</si>
  <si>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</si>
  <si>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</si>
  <si>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</si>
  <si>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</si>
  <si>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</si>
  <si>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R.M.N°463-2021-PRODUCE, R.M.N°167-2022-PRODUCE, R.M.N°171-2022-PRODUCE</t>
  </si>
  <si>
    <t>PEJERREY</t>
  </si>
  <si>
    <t>Callao, 06 de junio del 2022</t>
  </si>
  <si>
    <t>S/M</t>
  </si>
  <si>
    <t xml:space="preserve">        Fecha  : 04/06/2022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</si>
</sst>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</numFmts>
  <fonts count="2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2" fillId="0" borderId="0"/>
    <xf numFmtId="164" fontId="25" fillId="0" borderId="0" applyBorder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4" fillId="0" borderId="0" xfId="0" applyFont="1"/>
    <xf numFmtId="0" fontId="5" fillId="0" borderId="0" xfId="8" applyFont="1" applyAlignme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1" fontId="15" fillId="0" borderId="0" xfId="0" applyNumberFormat="1" applyFont="1"/>
    <xf numFmtId="165" fontId="13" fillId="0" borderId="0" xfId="0" applyNumberFormat="1" applyFont="1"/>
    <xf numFmtId="0" fontId="16" fillId="0" borderId="0" xfId="0" applyFont="1"/>
    <xf numFmtId="0" fontId="8" fillId="0" borderId="0" xfId="0" applyFont="1" applyBorder="1"/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7" fillId="0" borderId="0" xfId="0" applyFont="1"/>
    <xf numFmtId="0" fontId="18" fillId="0" borderId="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0" xfId="0" applyFont="1" applyBorder="1"/>
    <xf numFmtId="0" fontId="15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2" xfId="0" applyNumberFormat="1" applyFont="1" applyBorder="1" applyAlignment="1">
      <alignment horizontal="center"/>
    </xf>
    <xf numFmtId="1" fontId="4" fillId="0" borderId="0" xfId="0" applyNumberFormat="1" applyFont="1"/>
    <xf numFmtId="0" fontId="4" fillId="0" borderId="0" xfId="0" applyFont="1" applyBorder="1"/>
    <xf numFmtId="0" fontId="15" fillId="0" borderId="2" xfId="0" applyFont="1" applyBorder="1" applyAlignment="1">
      <alignment horizontal="left"/>
    </xf>
    <xf numFmtId="167" fontId="4" fillId="0" borderId="0" xfId="0" applyNumberFormat="1" applyFont="1"/>
    <xf numFmtId="0" fontId="20" fillId="3" borderId="2" xfId="0" applyFont="1" applyFill="1" applyBorder="1" applyAlignment="1">
      <alignment horizontal="center"/>
    </xf>
    <xf numFmtId="168" fontId="19" fillId="0" borderId="2" xfId="0" applyNumberFormat="1" applyFont="1" applyBorder="1" applyAlignment="1">
      <alignment horizontal="center"/>
    </xf>
    <xf numFmtId="0" fontId="15" fillId="2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8" fontId="19" fillId="0" borderId="7" xfId="0" applyNumberFormat="1" applyFont="1" applyBorder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9" fillId="0" borderId="4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" xfId="0" applyFont="1" applyBorder="1"/>
    <xf numFmtId="168" fontId="19" fillId="0" borderId="4" xfId="0" applyNumberFormat="1" applyFont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168" fontId="12" fillId="2" borderId="4" xfId="0" applyNumberFormat="1" applyFont="1" applyFill="1" applyBorder="1" applyAlignment="1">
      <alignment horizontal="center" wrapText="1"/>
    </xf>
    <xf numFmtId="168" fontId="21" fillId="2" borderId="4" xfId="0" applyNumberFormat="1" applyFont="1" applyFill="1" applyBorder="1" applyAlignment="1">
      <alignment horizontal="center" wrapText="1"/>
    </xf>
    <xf numFmtId="168" fontId="21" fillId="0" borderId="4" xfId="0" applyNumberFormat="1" applyFont="1" applyBorder="1" applyAlignment="1">
      <alignment horizontal="center" wrapText="1"/>
    </xf>
    <xf numFmtId="168" fontId="17" fillId="0" borderId="2" xfId="0" applyNumberFormat="1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/>
    <xf numFmtId="168" fontId="2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1" fontId="8" fillId="0" borderId="0" xfId="0" applyNumberFormat="1" applyFont="1" applyBorder="1" applyAlignment="1">
      <alignment horizontal="center"/>
    </xf>
    <xf numFmtId="0" fontId="15" fillId="0" borderId="0" xfId="0" applyFont="1"/>
    <xf numFmtId="1" fontId="23" fillId="0" borderId="0" xfId="0" applyNumberFormat="1" applyFont="1" applyBorder="1" applyProtection="1">
      <protection locked="0"/>
    </xf>
    <xf numFmtId="1" fontId="19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/>
    </xf>
    <xf numFmtId="0" fontId="5" fillId="0" borderId="0" xfId="0" applyFont="1" applyBorder="1" applyAlignment="1"/>
    <xf numFmtId="1" fontId="23" fillId="0" borderId="0" xfId="0" applyNumberFormat="1" applyFont="1" applyBorder="1" applyAlignment="1" applyProtection="1">
      <protection locked="0"/>
    </xf>
    <xf numFmtId="1" fontId="23" fillId="0" borderId="0" xfId="0" applyNumberFormat="1" applyFont="1" applyBorder="1" applyAlignment="1" applyProtection="1">
      <alignment horizontal="right"/>
      <protection locked="0"/>
    </xf>
    <xf numFmtId="168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0" fontId="11" fillId="0" borderId="0" xfId="0" applyNumberFormat="1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</cellXfs>
  <cellStyles count="10">
    <cellStyle name="Estilo 1" xfId="1" xr:uid="{00000000-0005-0000-0000-000000000000}"/>
    <cellStyle name="Euro" xfId="2" xr:uid="{00000000-0005-0000-0000-000001000000}"/>
    <cellStyle name="Excel Built-in Explanatory Text" xfId="8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K1" zoomScale="23" zoomScaleNormal="23" workbookViewId="0">
      <selection activeCell="AA20" sqref="AA20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0" width="26.77734375" style="1" customWidth="1"/>
    <col min="11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70" t="s">
        <v>3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</row>
    <row r="5" spans="2:48" ht="45" customHeight="1" x14ac:dyDescent="0.65">
      <c r="B5" s="71" t="s">
        <v>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2" t="s">
        <v>5</v>
      </c>
      <c r="AN6" s="72"/>
      <c r="AO6" s="72"/>
      <c r="AP6" s="72"/>
      <c r="AQ6" s="72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3"/>
      <c r="AP7" s="73"/>
      <c r="AQ7" s="73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2" t="s">
        <v>68</v>
      </c>
      <c r="AP8" s="72"/>
      <c r="AQ8" s="72"/>
    </row>
    <row r="9" spans="2:48" ht="28.2" x14ac:dyDescent="0.5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67" t="s">
        <v>9</v>
      </c>
      <c r="D10" s="67"/>
      <c r="E10" s="67" t="s">
        <v>10</v>
      </c>
      <c r="F10" s="67"/>
      <c r="G10" s="67" t="s">
        <v>11</v>
      </c>
      <c r="H10" s="67"/>
      <c r="I10" s="67" t="s">
        <v>12</v>
      </c>
      <c r="J10" s="67"/>
      <c r="K10" s="67" t="s">
        <v>13</v>
      </c>
      <c r="L10" s="67"/>
      <c r="M10" s="67" t="s">
        <v>14</v>
      </c>
      <c r="N10" s="67"/>
      <c r="O10" s="67" t="s">
        <v>15</v>
      </c>
      <c r="P10" s="67"/>
      <c r="Q10" s="67" t="s">
        <v>16</v>
      </c>
      <c r="R10" s="67"/>
      <c r="S10" s="67" t="s">
        <v>17</v>
      </c>
      <c r="T10" s="67"/>
      <c r="U10" s="67" t="s">
        <v>18</v>
      </c>
      <c r="V10" s="67"/>
      <c r="W10" s="67" t="s">
        <v>19</v>
      </c>
      <c r="X10" s="67"/>
      <c r="Y10" s="69" t="s">
        <v>20</v>
      </c>
      <c r="Z10" s="69"/>
      <c r="AA10" s="67" t="s">
        <v>21</v>
      </c>
      <c r="AB10" s="67"/>
      <c r="AC10" s="67" t="s">
        <v>22</v>
      </c>
      <c r="AD10" s="67"/>
      <c r="AE10" s="67" t="s">
        <v>23</v>
      </c>
      <c r="AF10" s="67"/>
      <c r="AG10" s="67" t="s">
        <v>24</v>
      </c>
      <c r="AH10" s="67"/>
      <c r="AI10" s="67" t="s">
        <v>25</v>
      </c>
      <c r="AJ10" s="67"/>
      <c r="AK10" s="67" t="s">
        <v>26</v>
      </c>
      <c r="AL10" s="67"/>
      <c r="AM10" s="67" t="s">
        <v>27</v>
      </c>
      <c r="AN10" s="67"/>
      <c r="AO10" s="68" t="s">
        <v>28</v>
      </c>
      <c r="AP10" s="68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2467</v>
      </c>
      <c r="G12" s="30">
        <v>6964.8649999999998</v>
      </c>
      <c r="H12" s="30">
        <v>4113.1149999999998</v>
      </c>
      <c r="I12" s="30">
        <v>8005.1</v>
      </c>
      <c r="J12" s="30">
        <v>5093.17</v>
      </c>
      <c r="K12" s="30">
        <v>139.79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140</v>
      </c>
      <c r="R12" s="30">
        <v>0</v>
      </c>
      <c r="S12" s="30">
        <v>0</v>
      </c>
      <c r="T12" s="30">
        <v>0</v>
      </c>
      <c r="U12" s="30">
        <v>210</v>
      </c>
      <c r="V12" s="30">
        <v>70</v>
      </c>
      <c r="W12" s="30">
        <v>676.99</v>
      </c>
      <c r="X12" s="30">
        <v>0</v>
      </c>
      <c r="Y12" s="30">
        <v>501.16</v>
      </c>
      <c r="Z12" s="30">
        <v>0</v>
      </c>
      <c r="AA12" s="30">
        <v>0</v>
      </c>
      <c r="AB12" s="30">
        <v>0</v>
      </c>
      <c r="AC12" s="30">
        <v>761.91499999999996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619.98</v>
      </c>
      <c r="AN12" s="30">
        <v>22.18</v>
      </c>
      <c r="AO12" s="30">
        <f>SUMIF($C$11:$AN$11,"Ind",C12:AN12)</f>
        <v>18019.800000000003</v>
      </c>
      <c r="AP12" s="30">
        <f>SUMIF($C$11:$AN$11,"I.Mad",C12:AN12)</f>
        <v>11765.465</v>
      </c>
      <c r="AQ12" s="30">
        <f>SUM(AO12:AP12)</f>
        <v>29785.265000000003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>
        <v>41</v>
      </c>
      <c r="G13" s="30">
        <v>39</v>
      </c>
      <c r="H13" s="30">
        <v>78</v>
      </c>
      <c r="I13" s="30">
        <v>61</v>
      </c>
      <c r="J13" s="30">
        <v>105</v>
      </c>
      <c r="K13" s="30">
        <v>1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>
        <v>1</v>
      </c>
      <c r="R13" s="30" t="s">
        <v>34</v>
      </c>
      <c r="S13" s="30" t="s">
        <v>34</v>
      </c>
      <c r="T13" s="30" t="s">
        <v>34</v>
      </c>
      <c r="U13" s="30">
        <v>2</v>
      </c>
      <c r="V13" s="30">
        <v>2</v>
      </c>
      <c r="W13" s="30">
        <v>7</v>
      </c>
      <c r="X13" s="30" t="s">
        <v>34</v>
      </c>
      <c r="Y13" s="30">
        <v>5</v>
      </c>
      <c r="Z13" s="30" t="s">
        <v>34</v>
      </c>
      <c r="AA13" s="30" t="s">
        <v>34</v>
      </c>
      <c r="AB13" s="30" t="s">
        <v>34</v>
      </c>
      <c r="AC13" s="30">
        <v>7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>
        <v>4</v>
      </c>
      <c r="AN13" s="30">
        <v>1</v>
      </c>
      <c r="AO13" s="30">
        <f>SUMIF($C$11:$AN$11,"Ind*",C13:AN13)</f>
        <v>127</v>
      </c>
      <c r="AP13" s="30">
        <f>SUMIF($C$11:$AN$11,"I.Mad",C13:AN13)</f>
        <v>227</v>
      </c>
      <c r="AQ13" s="30">
        <f>SUM(AO13:AP13)</f>
        <v>354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>
        <v>7</v>
      </c>
      <c r="G14" s="30">
        <v>4</v>
      </c>
      <c r="H14" s="30">
        <v>3</v>
      </c>
      <c r="I14" s="30">
        <v>1</v>
      </c>
      <c r="J14" s="30" t="s">
        <v>67</v>
      </c>
      <c r="K14" s="30" t="s">
        <v>67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>
        <v>1</v>
      </c>
      <c r="R14" s="30" t="s">
        <v>34</v>
      </c>
      <c r="S14" s="30" t="s">
        <v>34</v>
      </c>
      <c r="T14" s="30" t="s">
        <v>34</v>
      </c>
      <c r="U14" s="30">
        <v>2</v>
      </c>
      <c r="V14" s="30">
        <v>2</v>
      </c>
      <c r="W14" s="30">
        <v>5</v>
      </c>
      <c r="X14" s="30" t="s">
        <v>34</v>
      </c>
      <c r="Y14" s="30">
        <v>1</v>
      </c>
      <c r="Z14" s="30" t="s">
        <v>34</v>
      </c>
      <c r="AA14" s="30" t="s">
        <v>34</v>
      </c>
      <c r="AB14" s="30" t="s">
        <v>34</v>
      </c>
      <c r="AC14" s="30">
        <v>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>
        <v>4</v>
      </c>
      <c r="AN14" s="30">
        <v>1</v>
      </c>
      <c r="AO14" s="30">
        <f>SUMIF($C$11:$AN$11,"Ind*",C14:AN14)</f>
        <v>22</v>
      </c>
      <c r="AP14" s="30">
        <f>SUMIF($C$11:$AN$11,"I.Mad",C14:AN14)</f>
        <v>13</v>
      </c>
      <c r="AQ14" s="30">
        <f>SUM(AO14:AP14)</f>
        <v>35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>
        <v>34.310315046877804</v>
      </c>
      <c r="G15" s="30">
        <v>32.782149551769386</v>
      </c>
      <c r="H15" s="30">
        <v>82.631219886284683</v>
      </c>
      <c r="I15" s="30">
        <v>14.736842105263159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>
        <v>4.1450777202072535</v>
      </c>
      <c r="R15" s="30" t="s">
        <v>34</v>
      </c>
      <c r="S15" s="30" t="s">
        <v>34</v>
      </c>
      <c r="T15" s="30" t="s">
        <v>34</v>
      </c>
      <c r="U15" s="30">
        <v>11.714841348626202</v>
      </c>
      <c r="V15" s="30">
        <v>5.8604858653195704</v>
      </c>
      <c r="W15" s="30">
        <v>26.760417647705708</v>
      </c>
      <c r="X15" s="30" t="s">
        <v>34</v>
      </c>
      <c r="Y15" s="30">
        <v>35.789470000000001</v>
      </c>
      <c r="Z15" s="30" t="s">
        <v>34</v>
      </c>
      <c r="AA15" s="30" t="s">
        <v>34</v>
      </c>
      <c r="AB15" s="30" t="s">
        <v>34</v>
      </c>
      <c r="AC15" s="30">
        <v>77.272201786824326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>
        <v>39.694959251101672</v>
      </c>
      <c r="AN15" s="30">
        <v>18.9873417721519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>
        <v>13</v>
      </c>
      <c r="G16" s="36">
        <v>13.5</v>
      </c>
      <c r="H16" s="36">
        <v>11</v>
      </c>
      <c r="I16" s="36">
        <v>12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>
        <v>13</v>
      </c>
      <c r="R16" s="36" t="s">
        <v>34</v>
      </c>
      <c r="S16" s="36" t="s">
        <v>34</v>
      </c>
      <c r="T16" s="36" t="s">
        <v>34</v>
      </c>
      <c r="U16" s="36">
        <v>13</v>
      </c>
      <c r="V16" s="36">
        <v>13</v>
      </c>
      <c r="W16" s="36">
        <v>13</v>
      </c>
      <c r="X16" s="36" t="s">
        <v>34</v>
      </c>
      <c r="Y16" s="36">
        <v>12</v>
      </c>
      <c r="Z16" s="36" t="s">
        <v>34</v>
      </c>
      <c r="AA16" s="36" t="s">
        <v>34</v>
      </c>
      <c r="AB16" s="36" t="s">
        <v>34</v>
      </c>
      <c r="AC16" s="36">
        <v>11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>
        <v>12.5</v>
      </c>
      <c r="AN16" s="36">
        <v>13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2">
        <v>1.01</v>
      </c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1.01</v>
      </c>
      <c r="AP25" s="30">
        <f t="shared" si="1"/>
        <v>0</v>
      </c>
      <c r="AQ25" s="42">
        <f t="shared" si="2"/>
        <v>1.01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2467</v>
      </c>
      <c r="G41" s="42">
        <f t="shared" si="3"/>
        <v>6964.8649999999998</v>
      </c>
      <c r="H41" s="42">
        <f t="shared" si="3"/>
        <v>4113.1149999999998</v>
      </c>
      <c r="I41" s="42">
        <f t="shared" si="3"/>
        <v>8006.1100000000006</v>
      </c>
      <c r="J41" s="42">
        <f t="shared" si="3"/>
        <v>5093.17</v>
      </c>
      <c r="K41" s="42">
        <f t="shared" si="3"/>
        <v>139.79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140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210</v>
      </c>
      <c r="V41" s="42">
        <f t="shared" si="3"/>
        <v>70</v>
      </c>
      <c r="W41" s="42">
        <f t="shared" si="3"/>
        <v>676.99</v>
      </c>
      <c r="X41" s="42">
        <f t="shared" si="3"/>
        <v>0</v>
      </c>
      <c r="Y41" s="42">
        <f t="shared" si="3"/>
        <v>501.16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761.91499999999996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619.98</v>
      </c>
      <c r="AN41" s="42">
        <f t="shared" si="3"/>
        <v>22.18</v>
      </c>
      <c r="AO41" s="42">
        <f>SUM(AO12,AO18,AO24:AO37)</f>
        <v>18020.810000000001</v>
      </c>
      <c r="AP41" s="42">
        <f>SUM(AP12,AP18,AP24:AP37)</f>
        <v>11765.465</v>
      </c>
      <c r="AQ41" s="42">
        <f t="shared" si="2"/>
        <v>29786.275000000001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Hans Kevin Ttito Sánchez</cp:lastModifiedBy>
  <cp:revision>363</cp:revision>
  <cp:lastPrinted>2022-04-13T19:07:22Z</cp:lastPrinted>
  <dcterms:created xsi:type="dcterms:W3CDTF">2008-10-21T17:58:04Z</dcterms:created>
  <dcterms:modified xsi:type="dcterms:W3CDTF">2022-06-06T21:58:16Z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