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<sst xmlns="http://schemas.openxmlformats.org/spreadsheetml/2006/main" count="409" uniqueCount="69">
  <si>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</si>
  <si>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</si>
  <si>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</si>
  <si>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</si>
  <si>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</si>
  <si>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</si>
  <si>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</si>
  <si>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</si>
  <si>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</si>
  <si>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</si>
  <si>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</si>
  <si>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</si>
  <si>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</si>
  <si>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</si>
  <si>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</si>
  <si>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</si>
  <si>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</si>
  <si>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</si>
  <si>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</si>
  <si>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</si>
  <si>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</si>
  <si>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</si>
  <si>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</si>
  <si>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</si>
  <si>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</si>
  <si>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</si>
  <si>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</si>
  <si>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</si>
  <si>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</si>
  <si>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</si>
  <si>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</si>
  <si>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</si>
  <si>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</si>
  <si>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</si>
  <si>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</si>
  <si>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</si>
  <si>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</si>
  <si>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</si>
  <si>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</si>
  <si>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</si>
  <si>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</si>
  <si>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</si>
  <si>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</si>
  <si>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</si>
  <si>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</si>
  <si>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</si>
  <si>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</si>
  <si>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</si>
  <si>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</si>
  <si>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</si>
  <si>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</si>
  <si>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</si>
  <si>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</si>
  <si>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</si>
  <si>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</si>
  <si>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</si>
  <si>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</si>
  <si>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</si>
  <si>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</si>
  <si>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</si>
  <si>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</si>
  <si>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</si>
  <si>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</si>
  <si>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</si>
  <si>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</si>
  <si>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03/07/2023</t>
  </si>
  <si>
    <t>Callao,04 de agosto del 2022</t>
  </si>
  <si>
    <t>R.M.N° 252-2023-PRODUCE, R.M.N° 262-2023-PRODUCE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</si>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</sst>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F1" zoomScale="23" zoomScaleNormal="23" workbookViewId="0">
      <selection activeCell="AK26" sqref="AK2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44" width="11.42578125" style="1"/>
    <col min="45" max="45" width="20.7109375" style="1" customWidth="1"/>
    <col min="46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65</v>
      </c>
      <c r="AP8" s="60"/>
      <c r="AQ8" s="60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88.786000000000001</v>
      </c>
      <c r="AL12" s="24">
        <v>8.3650000000000002</v>
      </c>
      <c r="AM12" s="24">
        <v>0</v>
      </c>
      <c r="AN12" s="24">
        <v>0</v>
      </c>
      <c r="AO12" s="24">
        <f>SUMIF($C$11:$AN$11,"Ind",C12:AN12)</f>
        <v>88.786000000000001</v>
      </c>
      <c r="AP12" s="24">
        <f>SUMIF($C$11:$AN$11,"I.Mad",C12:AN12)</f>
        <v>8.3650000000000002</v>
      </c>
      <c r="AQ12" s="24">
        <f>SUM(AO12:AP12)</f>
        <v>97.150999999999996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5</v>
      </c>
      <c r="AL13" s="24">
        <v>1</v>
      </c>
      <c r="AM13" s="24" t="s">
        <v>33</v>
      </c>
      <c r="AN13" s="24" t="s">
        <v>33</v>
      </c>
      <c r="AO13" s="24">
        <f>SUMIF($C$11:$AN$11,"Ind*",C13:AN13)</f>
        <v>5</v>
      </c>
      <c r="AP13" s="24">
        <f>SUMIF($C$11:$AN$11,"I.Mad",C13:AN13)</f>
        <v>1</v>
      </c>
      <c r="AQ13" s="24">
        <f>SUM(AO13:AP13)</f>
        <v>6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3</v>
      </c>
      <c r="AL14" s="24" t="s">
        <v>68</v>
      </c>
      <c r="AM14" s="24" t="s">
        <v>33</v>
      </c>
      <c r="AN14" s="24" t="s">
        <v>33</v>
      </c>
      <c r="AO14" s="24">
        <f>SUMIF($C$11:$AN$11,"Ind*",C14:AN14)</f>
        <v>3</v>
      </c>
      <c r="AP14" s="24">
        <f>SUMIF($C$11:$AN$11,"I.Mad",C14:AN14)</f>
        <v>0</v>
      </c>
      <c r="AQ14" s="24">
        <f>SUM(AO14:AP14)</f>
        <v>3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93.783214692315738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10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>
        <v>18.779</v>
      </c>
      <c r="AL26" s="33"/>
      <c r="AM26" s="33"/>
      <c r="AN26" s="33"/>
      <c r="AO26" s="24">
        <f t="shared" si="0"/>
        <v>18.779</v>
      </c>
      <c r="AP26" s="24">
        <f t="shared" si="1"/>
        <v>0</v>
      </c>
      <c r="AQ26" s="33">
        <f t="shared" si="2"/>
        <v>18.779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107.565</v>
      </c>
      <c r="AL41" s="33">
        <f t="shared" si="3"/>
        <v>8.3650000000000002</v>
      </c>
      <c r="AM41" s="33">
        <f t="shared" si="3"/>
        <v>0</v>
      </c>
      <c r="AN41" s="33">
        <f>+SUM(AN24:AN40,AN18,AN12)</f>
        <v>0</v>
      </c>
      <c r="AO41" s="33">
        <f>SUM(AO12,AO18,AO24:AO37)</f>
        <v>107.565</v>
      </c>
      <c r="AP41" s="33">
        <f>SUM(AP12,AP18,AP24:AP37)</f>
        <v>8.3650000000000002</v>
      </c>
      <c r="AQ41" s="33">
        <f t="shared" si="2"/>
        <v>115.92999999999999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2023-08-07T14:45:01Z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