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8496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<sst xmlns="http://schemas.openxmlformats.org/spreadsheetml/2006/main" count="378" uniqueCount="69">
  <si>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</si>
  <si>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</si>
  <si>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</si>
  <si>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</si>
  <si>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</si>
  <si>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</si>
  <si>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</si>
  <si>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</si>
  <si>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</si>
  <si>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</si>
  <si>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</si>
  <si>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</si>
  <si>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</si>
  <si>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</si>
  <si>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</si>
  <si>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</si>
  <si>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</si>
  <si>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</si>
  <si>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</si>
  <si>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</si>
  <si>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</si>
  <si>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</si>
  <si>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</si>
  <si>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</si>
  <si>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</si>
  <si>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</si>
  <si>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</si>
  <si>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</si>
  <si>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</si>
  <si>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</si>
  <si>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</si>
  <si>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</si>
  <si>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</si>
  <si>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</si>
  <si>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</si>
  <si>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</si>
  <si>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</si>
  <si>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</si>
  <si>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</si>
  <si>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</si>
  <si>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</si>
  <si>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</si>
  <si>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</si>
  <si>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</si>
  <si>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</si>
  <si>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</si>
  <si>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</si>
  <si>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</si>
  <si>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</si>
  <si>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</si>
  <si>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</si>
  <si>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AYAMARCA</t>
  </si>
  <si>
    <t>FALSO VOLADOR</t>
  </si>
  <si>
    <t>MALAGUA</t>
  </si>
  <si>
    <t>CALAMAR</t>
  </si>
  <si>
    <t>TOTAL GENERAL</t>
  </si>
  <si>
    <t>TSM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</si>
  <si>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</si>
  <si>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</si>
  <si>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</si>
  <si>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</si>
  <si>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</si>
  <si>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Sr. Sergio Gonzalez Guerrero</t>
  </si>
  <si>
    <t xml:space="preserve">CIFRAS PRELIMINARES \ PARA USO CIENTÍFICO  </t>
  </si>
  <si>
    <t>SM</t>
  </si>
  <si>
    <t>BAGRE</t>
  </si>
  <si>
    <t>R.M.N°059-2024-PRODUCE, R.M.N°118-2024-PRODUCE</t>
  </si>
  <si>
    <t xml:space="preserve">        Fecha  : 03/06/2024</t>
  </si>
  <si>
    <t>Callao, 04 de junio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</si>
</sst>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H1" zoomScale="22" zoomScaleNormal="22" workbookViewId="0">
      <selection activeCell="AM47" sqref="AM47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4" t="s">
        <v>62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</row>
    <row r="5" spans="2:50" ht="45" customHeight="1" x14ac:dyDescent="0.65"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6" t="s">
        <v>4</v>
      </c>
      <c r="AN6" s="56"/>
      <c r="AO6" s="56"/>
      <c r="AP6" s="56"/>
      <c r="AQ6" s="56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7"/>
      <c r="AP7" s="57"/>
      <c r="AQ7" s="57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6" t="s">
        <v>67</v>
      </c>
      <c r="AP8" s="56"/>
      <c r="AQ8" s="56"/>
    </row>
    <row r="9" spans="2:50" ht="28.2" x14ac:dyDescent="0.5">
      <c r="B9" s="4" t="s">
        <v>6</v>
      </c>
      <c r="C9" s="10" t="s">
        <v>66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59" t="s">
        <v>19</v>
      </c>
      <c r="Z10" s="59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60" t="s">
        <v>27</v>
      </c>
      <c r="AP10" s="60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10496.575000000001</v>
      </c>
      <c r="H12" s="24">
        <v>243.64500000000001</v>
      </c>
      <c r="I12" s="24">
        <v>12977.04</v>
      </c>
      <c r="J12" s="24">
        <v>182.26499999999999</v>
      </c>
      <c r="K12" s="24">
        <v>1276.325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317.34500000000003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439.98</v>
      </c>
      <c r="X12" s="24">
        <v>0</v>
      </c>
      <c r="Y12" s="24">
        <v>2593.9949999999999</v>
      </c>
      <c r="Z12" s="24">
        <v>8.61</v>
      </c>
      <c r="AA12" s="24">
        <v>1334.35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418.96</v>
      </c>
      <c r="AN12" s="24">
        <v>351.77499999999998</v>
      </c>
      <c r="AO12" s="24">
        <f>SUMIF($C$11:$AN$11,"Ind",C12:AN12)</f>
        <v>29854.57</v>
      </c>
      <c r="AP12" s="24">
        <f>SUMIF($C$11:$AN$11,"I.Mad",C12:AN12)</f>
        <v>786.29499999999996</v>
      </c>
      <c r="AQ12" s="24">
        <f>SUM(AO12:AP12)</f>
        <v>30640.864999999998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>
        <v>30</v>
      </c>
      <c r="H13" s="24">
        <v>4</v>
      </c>
      <c r="I13" s="24">
        <v>53</v>
      </c>
      <c r="J13" s="24">
        <v>1</v>
      </c>
      <c r="K13" s="24">
        <v>6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1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>
        <v>3</v>
      </c>
      <c r="X13" s="24" t="s">
        <v>33</v>
      </c>
      <c r="Y13" s="24">
        <v>16</v>
      </c>
      <c r="Z13" s="24">
        <v>1</v>
      </c>
      <c r="AA13" s="24">
        <v>9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>
        <v>5</v>
      </c>
      <c r="AN13" s="24">
        <v>5</v>
      </c>
      <c r="AO13" s="24">
        <f>SUMIF($C$11:$AN$11,"Ind*",C13:AN13)</f>
        <v>123</v>
      </c>
      <c r="AP13" s="24">
        <f>SUMIF($C$11:$AN$11,"I.Mad",C13:AN13)</f>
        <v>11</v>
      </c>
      <c r="AQ13" s="24">
        <f>SUM(AO13:AP13)</f>
        <v>134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>
        <v>9</v>
      </c>
      <c r="H14" s="24">
        <v>2</v>
      </c>
      <c r="I14" s="24">
        <v>16</v>
      </c>
      <c r="J14" s="24" t="s">
        <v>64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1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>
        <v>3</v>
      </c>
      <c r="X14" s="24" t="s">
        <v>33</v>
      </c>
      <c r="Y14" s="24" t="s">
        <v>64</v>
      </c>
      <c r="Z14" s="24" t="s">
        <v>64</v>
      </c>
      <c r="AA14" s="24">
        <v>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>
        <v>3</v>
      </c>
      <c r="AN14" s="24">
        <v>1</v>
      </c>
      <c r="AO14" s="24">
        <f>SUMIF($C$11:$AN$11,"Ind*",C14:AN14)</f>
        <v>35</v>
      </c>
      <c r="AP14" s="24">
        <f>SUMIF($C$11:$AN$11,"I.Mad",C14:AN14)</f>
        <v>3</v>
      </c>
      <c r="AQ14" s="24">
        <f>SUM(AO14:AP14)</f>
        <v>38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>
        <v>6.4799276921495297</v>
      </c>
      <c r="H15" s="24">
        <v>7.2488434542689797</v>
      </c>
      <c r="I15" s="24">
        <v>4.1105777617954802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/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>
        <v>19.6991613456564</v>
      </c>
      <c r="X15" s="24" t="s">
        <v>33</v>
      </c>
      <c r="Y15" s="24" t="s">
        <v>33</v>
      </c>
      <c r="Z15" s="24" t="s">
        <v>33</v>
      </c>
      <c r="AA15" s="24">
        <v>82.364930155118799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>
        <v>95.550098904742299</v>
      </c>
      <c r="AN15" s="24">
        <v>97.794117647070806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>
        <v>13.5</v>
      </c>
      <c r="H16" s="27">
        <v>13</v>
      </c>
      <c r="I16" s="27">
        <v>13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>
        <v>13.5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>
        <v>12.5</v>
      </c>
      <c r="X16" s="27" t="s">
        <v>33</v>
      </c>
      <c r="Y16" s="27" t="s">
        <v>33</v>
      </c>
      <c r="Z16" s="27" t="s">
        <v>33</v>
      </c>
      <c r="AA16" s="27">
        <v>10.5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>
        <v>10.5</v>
      </c>
      <c r="AN16" s="27">
        <v>10</v>
      </c>
      <c r="AO16" s="26"/>
      <c r="AP16" s="26"/>
      <c r="AQ16" s="26"/>
    </row>
    <row r="17" spans="1:43" ht="50.25" customHeight="1" x14ac:dyDescent="0.5">
      <c r="B17" s="28" t="s">
        <v>37</v>
      </c>
      <c r="C17" s="11"/>
      <c r="D17" s="11"/>
      <c r="E17" s="29"/>
      <c r="F17" s="11"/>
      <c r="G17" s="29"/>
      <c r="H17" s="29"/>
      <c r="I17" s="29"/>
      <c r="J17" s="29"/>
      <c r="K17" s="11"/>
      <c r="L17" s="11"/>
      <c r="M17" s="11"/>
      <c r="N17" s="11"/>
      <c r="O17" s="11"/>
      <c r="P17" s="11"/>
      <c r="Q17" s="11"/>
      <c r="R17" s="11"/>
      <c r="S17" s="29"/>
      <c r="T17" s="11"/>
      <c r="U17" s="29"/>
      <c r="V17" s="29"/>
      <c r="W17" s="29"/>
      <c r="X17" s="11"/>
      <c r="Y17" s="11"/>
      <c r="Z17" s="29"/>
      <c r="AA17" s="29"/>
      <c r="AB17" s="30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7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24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35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46.8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>
        <v>63.565899999999999</v>
      </c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63.565899999999999</v>
      </c>
      <c r="AP25" s="24">
        <f t="shared" si="1"/>
        <v>0</v>
      </c>
      <c r="AQ25" s="32">
        <f t="shared" si="2"/>
        <v>63.565899999999999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44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4">
        <v>0.34869</v>
      </c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7"/>
      <c r="Z30" s="27"/>
      <c r="AA30" s="27">
        <v>0.98482000000000003</v>
      </c>
      <c r="AB30" s="32"/>
      <c r="AC30" s="32"/>
      <c r="AD30" s="32"/>
      <c r="AE30" s="32"/>
      <c r="AF30" s="35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1.33351</v>
      </c>
      <c r="AP30" s="24">
        <f t="shared" si="1"/>
        <v>0</v>
      </c>
      <c r="AQ30" s="32">
        <f t="shared" si="2"/>
        <v>1.33351</v>
      </c>
    </row>
    <row r="31" spans="1:43" ht="50.25" customHeight="1" x14ac:dyDescent="0.7">
      <c r="A31" s="1">
        <v>0.2</v>
      </c>
      <c r="B31" s="25" t="s">
        <v>60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5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5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65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51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52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53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54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55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10496.575000000001</v>
      </c>
      <c r="H41" s="32">
        <f>+SUM(H24:H40,H18,H12)</f>
        <v>243.64500000000001</v>
      </c>
      <c r="I41" s="32">
        <f>+SUM(I24:I40,I18,I12)</f>
        <v>13040.954590000001</v>
      </c>
      <c r="J41" s="32">
        <f t="shared" si="3"/>
        <v>182.26499999999999</v>
      </c>
      <c r="K41" s="32">
        <f t="shared" si="3"/>
        <v>1276.325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317.34500000000003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439.98</v>
      </c>
      <c r="X41" s="32">
        <f t="shared" si="3"/>
        <v>0</v>
      </c>
      <c r="Y41" s="32">
        <f t="shared" si="3"/>
        <v>2593.9949999999999</v>
      </c>
      <c r="Z41" s="32">
        <f t="shared" si="3"/>
        <v>8.61</v>
      </c>
      <c r="AA41" s="32">
        <f>+SUM(AA24:AA40,AA18,C12)</f>
        <v>0.98482000000000003</v>
      </c>
      <c r="AB41" s="32">
        <f t="shared" si="3"/>
        <v>0</v>
      </c>
      <c r="AC41" s="32">
        <f t="shared" si="3"/>
        <v>0</v>
      </c>
      <c r="AD41" s="32">
        <f>+SUM(AD25:AD40,AD18,AD12)</f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418.96</v>
      </c>
      <c r="AN41" s="32">
        <f>+SUM(AN24:AN40,AN18,AN12)</f>
        <v>351.77499999999998</v>
      </c>
      <c r="AO41" s="32">
        <f>SUM(AO12,AO18,AO24:AO37)</f>
        <v>29919.469410000002</v>
      </c>
      <c r="AP41" s="32">
        <f>SUM(AP12,AP18,AP24:AP37)</f>
        <v>786.29499999999996</v>
      </c>
      <c r="AQ41" s="32">
        <f t="shared" si="2"/>
        <v>30705.76441</v>
      </c>
    </row>
    <row r="42" spans="2:43" ht="50.25" customHeight="1" x14ac:dyDescent="0.7">
      <c r="B42" s="23" t="s">
        <v>56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63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57</v>
      </c>
      <c r="C44" s="4" t="s">
        <v>58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59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61</v>
      </c>
      <c r="C46" s="3"/>
      <c r="G46" s="47"/>
      <c r="J46" s="43"/>
      <c r="M46" s="48"/>
      <c r="N46" s="51"/>
      <c r="Y46" s="49"/>
      <c r="Z46" s="49"/>
      <c r="AG46" s="52"/>
      <c r="AM46" s="53" t="s">
        <v>68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2024-06-05T20:17:47Z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