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<sst xmlns="http://schemas.openxmlformats.org/spreadsheetml/2006/main" count="375" uniqueCount="69">
  <si>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</si>
  <si>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</si>
  <si>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</si>
  <si>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</si>
  <si>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</si>
  <si>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</si>
  <si>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</si>
  <si>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</si>
  <si>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</si>
  <si>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</si>
  <si>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</si>
  <si>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</si>
  <si>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</si>
  <si>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</si>
  <si>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</si>
  <si>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</si>
  <si>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</si>
  <si>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</si>
  <si>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</si>
  <si>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</si>
  <si>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</si>
  <si>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</si>
  <si>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</si>
  <si>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</si>
  <si>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</si>
  <si>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</si>
  <si>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</si>
  <si>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</si>
  <si>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</si>
  <si>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</si>
  <si>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</si>
  <si>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</si>
  <si>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</si>
  <si>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</si>
  <si>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</si>
  <si>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</si>
  <si>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</si>
  <si>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</si>
  <si>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</si>
  <si>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</si>
  <si>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</si>
  <si>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</si>
  <si>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</si>
  <si>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</si>
  <si>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</si>
  <si>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</si>
  <si>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</si>
  <si>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</si>
  <si>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</si>
  <si>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</si>
  <si>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</si>
  <si>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</si>
  <si>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</si>
  <si>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</si>
  <si>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</si>
  <si>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</si>
  <si>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</si>
  <si>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</si>
  <si>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</si>
  <si>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</si>
  <si>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</si>
  <si>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</si>
  <si>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</si>
  <si>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</si>
  <si>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</si>
  <si>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</si>
  <si>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</si>
  <si>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02/06/2024</t>
  </si>
  <si>
    <t>Callao, 03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</si>
</sst>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L1" zoomScale="22" zoomScaleNormal="22" workbookViewId="0">
      <selection activeCell="AC34" sqref="AC34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9775.0049999999992</v>
      </c>
      <c r="H12" s="24">
        <v>301.95999999999998</v>
      </c>
      <c r="I12" s="24">
        <v>16454.72</v>
      </c>
      <c r="J12" s="24">
        <v>233.965</v>
      </c>
      <c r="K12" s="24">
        <v>1070.56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365.125</v>
      </c>
      <c r="R12" s="24">
        <v>0</v>
      </c>
      <c r="S12" s="24">
        <v>0</v>
      </c>
      <c r="T12" s="24">
        <v>0</v>
      </c>
      <c r="U12" s="24">
        <v>13.975</v>
      </c>
      <c r="V12" s="24">
        <v>488.48500000000001</v>
      </c>
      <c r="W12" s="24">
        <v>0</v>
      </c>
      <c r="X12" s="24">
        <v>0</v>
      </c>
      <c r="Y12" s="24">
        <v>4438.4399999999996</v>
      </c>
      <c r="Z12" s="24">
        <v>0</v>
      </c>
      <c r="AA12" s="24">
        <v>1888.105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359.36500000000007</v>
      </c>
      <c r="AN12" s="24">
        <v>141.32999999999998</v>
      </c>
      <c r="AO12" s="24">
        <f>SUMIF($C$11:$AN$11,"Ind",C12:AN12)</f>
        <v>34365.294999999998</v>
      </c>
      <c r="AP12" s="24">
        <f>SUMIF($C$11:$AN$11,"I.Mad",C12:AN12)</f>
        <v>1165.7399999999998</v>
      </c>
      <c r="AQ12" s="24">
        <f>SUM(AO12:AP12)</f>
        <v>35531.034999999996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31</v>
      </c>
      <c r="H13" s="24">
        <v>3</v>
      </c>
      <c r="I13" s="24">
        <v>72</v>
      </c>
      <c r="J13" s="24">
        <v>2</v>
      </c>
      <c r="K13" s="24">
        <v>7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2</v>
      </c>
      <c r="R13" s="24" t="s">
        <v>33</v>
      </c>
      <c r="S13" s="24" t="s">
        <v>33</v>
      </c>
      <c r="T13" s="24" t="s">
        <v>33</v>
      </c>
      <c r="U13" s="24">
        <v>1</v>
      </c>
      <c r="V13" s="24">
        <v>5</v>
      </c>
      <c r="W13" s="24" t="s">
        <v>33</v>
      </c>
      <c r="X13" s="24" t="s">
        <v>33</v>
      </c>
      <c r="Y13" s="24">
        <v>21</v>
      </c>
      <c r="Z13" s="24" t="s">
        <v>33</v>
      </c>
      <c r="AA13" s="24">
        <v>9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6</v>
      </c>
      <c r="AN13" s="24">
        <v>3</v>
      </c>
      <c r="AO13" s="24">
        <f>SUMIF($C$11:$AN$11,"Ind*",C13:AN13)</f>
        <v>149</v>
      </c>
      <c r="AP13" s="24">
        <f>SUMIF($C$11:$AN$11,"I.Mad",C13:AN13)</f>
        <v>13</v>
      </c>
      <c r="AQ13" s="24">
        <f>SUM(AO13:AP13)</f>
        <v>162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6</v>
      </c>
      <c r="H14" s="24">
        <v>1</v>
      </c>
      <c r="I14" s="24">
        <v>18</v>
      </c>
      <c r="J14" s="24" t="s">
        <v>64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2</v>
      </c>
      <c r="R14" s="24" t="s">
        <v>33</v>
      </c>
      <c r="S14" s="24" t="s">
        <v>33</v>
      </c>
      <c r="T14" s="24" t="s">
        <v>33</v>
      </c>
      <c r="U14" s="24" t="s">
        <v>64</v>
      </c>
      <c r="V14" s="24">
        <v>4</v>
      </c>
      <c r="W14" s="24" t="s">
        <v>33</v>
      </c>
      <c r="X14" s="24" t="s">
        <v>33</v>
      </c>
      <c r="Y14" s="24">
        <v>2</v>
      </c>
      <c r="Z14" s="24" t="s">
        <v>33</v>
      </c>
      <c r="AA14" s="24">
        <v>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2</v>
      </c>
      <c r="AN14" s="24">
        <v>1</v>
      </c>
      <c r="AO14" s="24">
        <f>SUMIF($C$11:$AN$11,"Ind*",C14:AN14)</f>
        <v>33</v>
      </c>
      <c r="AP14" s="24">
        <f>SUMIF($C$11:$AN$11,"I.Mad",C14:AN14)</f>
        <v>6</v>
      </c>
      <c r="AQ14" s="24">
        <f>SUM(AO14:AP14)</f>
        <v>39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12.860680949590099</v>
      </c>
      <c r="H15" s="24">
        <v>14.117647058839999</v>
      </c>
      <c r="I15" s="24">
        <v>7.7478729403575199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78.769127154599204</v>
      </c>
      <c r="R15" s="24" t="s">
        <v>33</v>
      </c>
      <c r="S15" s="24" t="s">
        <v>33</v>
      </c>
      <c r="T15" s="24" t="s">
        <v>33</v>
      </c>
      <c r="U15" s="24" t="s">
        <v>33</v>
      </c>
      <c r="V15" s="24">
        <v>60.939916258866099</v>
      </c>
      <c r="W15" s="24" t="s">
        <v>33</v>
      </c>
      <c r="X15" s="24" t="s">
        <v>33</v>
      </c>
      <c r="Y15" s="24">
        <v>24.659564999557801</v>
      </c>
      <c r="Z15" s="24" t="s">
        <v>33</v>
      </c>
      <c r="AA15" s="24">
        <v>23.843871515256101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74.807173989276407</v>
      </c>
      <c r="AN15" s="24">
        <v>65.384615384615387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>
        <v>13</v>
      </c>
      <c r="H16" s="27">
        <v>13</v>
      </c>
      <c r="I16" s="27">
        <v>13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11</v>
      </c>
      <c r="R16" s="27" t="s">
        <v>33</v>
      </c>
      <c r="S16" s="27" t="s">
        <v>33</v>
      </c>
      <c r="T16" s="27" t="s">
        <v>33</v>
      </c>
      <c r="U16" s="27" t="s">
        <v>33</v>
      </c>
      <c r="V16" s="27">
        <v>10.5</v>
      </c>
      <c r="W16" s="27" t="s">
        <v>33</v>
      </c>
      <c r="X16" s="27" t="s">
        <v>33</v>
      </c>
      <c r="Y16" s="27">
        <v>12</v>
      </c>
      <c r="Z16" s="27" t="s">
        <v>33</v>
      </c>
      <c r="AA16" s="27">
        <v>12.5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11.5</v>
      </c>
      <c r="AN16" s="27">
        <v>11.5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42.501640000000002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42.501640000000002</v>
      </c>
      <c r="AP25" s="24">
        <f t="shared" si="1"/>
        <v>0</v>
      </c>
      <c r="AQ25" s="32">
        <f t="shared" si="2"/>
        <v>42.501640000000002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>
        <v>0.53837999999999997</v>
      </c>
      <c r="Z30" s="27"/>
      <c r="AA30" s="27">
        <v>2.1082700000000001</v>
      </c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2.6466500000000002</v>
      </c>
      <c r="AP30" s="24">
        <f t="shared" si="1"/>
        <v>0</v>
      </c>
      <c r="AQ30" s="32">
        <f t="shared" si="2"/>
        <v>2.6466500000000002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9775.0049999999992</v>
      </c>
      <c r="H41" s="32">
        <f>+SUM(H24:H40,H18,H12)</f>
        <v>301.95999999999998</v>
      </c>
      <c r="I41" s="32">
        <f>+SUM(I24:I40,I18,I12)</f>
        <v>16497.22164</v>
      </c>
      <c r="J41" s="32">
        <f t="shared" si="3"/>
        <v>233.965</v>
      </c>
      <c r="K41" s="32">
        <f t="shared" si="3"/>
        <v>1070.56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365.125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13.975</v>
      </c>
      <c r="V41" s="32">
        <f t="shared" si="3"/>
        <v>488.48500000000001</v>
      </c>
      <c r="W41" s="32">
        <f t="shared" si="3"/>
        <v>0</v>
      </c>
      <c r="X41" s="32">
        <f t="shared" si="3"/>
        <v>0</v>
      </c>
      <c r="Y41" s="32">
        <f t="shared" si="3"/>
        <v>4438.9783799999996</v>
      </c>
      <c r="Z41" s="32">
        <f t="shared" si="3"/>
        <v>0</v>
      </c>
      <c r="AA41" s="32">
        <f>+SUM(AA24:AA40,AA18,C12)</f>
        <v>2.1082700000000001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359.36500000000007</v>
      </c>
      <c r="AN41" s="32">
        <f>+SUM(AN24:AN40,AN18,AN12)</f>
        <v>141.32999999999998</v>
      </c>
      <c r="AO41" s="32">
        <f>SUM(AO12,AO18,AO24:AO37)</f>
        <v>34410.443290000003</v>
      </c>
      <c r="AP41" s="32">
        <f>SUM(AP12,AP18,AP24:AP37)</f>
        <v>1165.7399999999998</v>
      </c>
      <c r="AQ41" s="32">
        <f t="shared" si="2"/>
        <v>35576.183290000001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2024-06-03T20:49:13Z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