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P33" i="5"/>
  <c r="AO33" i="5"/>
  <c r="AQ33" i="5" s="1"/>
  <c r="AQ32" i="5"/>
  <c r="AP32" i="5"/>
  <c r="AO32" i="5"/>
  <c r="AP31" i="5"/>
  <c r="AQ31" i="5" s="1"/>
  <c r="AO31" i="5"/>
  <c r="AP30" i="5"/>
  <c r="AO30" i="5"/>
  <c r="AQ29" i="5"/>
  <c r="AP29" i="5"/>
  <c r="AO29" i="5"/>
  <c r="AP28" i="5"/>
  <c r="AQ28" i="5" s="1"/>
  <c r="AO28" i="5"/>
  <c r="AP27" i="5"/>
  <c r="AO27" i="5"/>
  <c r="AQ27" i="5" s="1"/>
  <c r="AP26" i="5"/>
  <c r="AO26" i="5"/>
  <c r="AQ26" i="5" s="1"/>
  <c r="AP25" i="5"/>
  <c r="AO25" i="5"/>
  <c r="AP24" i="5"/>
  <c r="AO24" i="5"/>
  <c r="AQ24" i="5" s="1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13" i="5" l="1"/>
  <c r="AQ30" i="5"/>
  <c r="AQ25" i="5"/>
  <c r="AQ12" i="5"/>
  <c r="AQ14" i="5"/>
  <c r="AP38" i="5"/>
  <c r="AO38" i="5"/>
  <c r="AQ38" i="5" l="1"/>
</calcChain>
</file>

<file path=xl/sharedStrings.xml><?xml version="1.0" encoding="utf-8"?>
<sst xmlns="http://schemas.openxmlformats.org/spreadsheetml/2006/main" count="358" uniqueCount="66">
  <si>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</si>
  <si>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</si>
  <si>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</si>
  <si>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</si>
  <si>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</si>
  <si>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</si>
  <si>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</si>
  <si>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</si>
  <si>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</si>
  <si>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</si>
  <si>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</si>
  <si>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</si>
  <si>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</si>
  <si>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</si>
  <si>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</si>
  <si>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</si>
  <si>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</si>
  <si>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</si>
  <si>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</si>
  <si>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</si>
  <si>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</si>
  <si>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</si>
  <si>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</si>
  <si>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</si>
  <si>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</si>
  <si>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</si>
  <si>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</si>
  <si>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</si>
  <si>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</si>
  <si>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</si>
  <si>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</si>
  <si>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</si>
  <si>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</si>
  <si>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</si>
  <si>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</si>
  <si>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</si>
  <si>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</si>
  <si>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</si>
  <si>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</si>
  <si>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</si>
  <si>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</si>
  <si>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</si>
  <si>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</si>
  <si>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</si>
  <si>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</si>
  <si>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</si>
  <si>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</si>
  <si>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</si>
  <si>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</si>
  <si>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</si>
  <si>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</si>
  <si>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</si>
  <si>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</si>
  <si>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</si>
  <si>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</si>
  <si>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</si>
  <si>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</si>
  <si>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</si>
  <si>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</si>
  <si>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</si>
  <si>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CALAMAR</t>
  </si>
  <si>
    <t>FALSO VOLADOR</t>
  </si>
  <si>
    <t xml:space="preserve">        Fecha  : 01/07/2016</t>
  </si>
  <si>
    <t>Callao, 04 de julio del 2016</t>
  </si>
  <si>
    <t>S/M</t>
  </si>
  <si>
    <t>R.M.N°427-2015-PRODUCE,R.M.N°228-2016-PRODUCE,R.M.N°238-2016-PRODUCE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</si>
</sst>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C10" sqref="C10:D1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56</v>
      </c>
      <c r="X10" s="117"/>
      <c r="Y10" s="118" t="s">
        <v>49</v>
      </c>
      <c r="Z10" s="115"/>
      <c r="AA10" s="116" t="s">
        <v>38</v>
      </c>
      <c r="AB10" s="117"/>
      <c r="AC10" s="116" t="s">
        <v>13</v>
      </c>
      <c r="AD10" s="117"/>
      <c r="AE10" s="114" t="s">
        <v>50</v>
      </c>
      <c r="AF10" s="115"/>
      <c r="AG10" s="114" t="s">
        <v>51</v>
      </c>
      <c r="AH10" s="115"/>
      <c r="AI10" s="114" t="s">
        <v>52</v>
      </c>
      <c r="AJ10" s="115"/>
      <c r="AK10" s="114" t="s">
        <v>53</v>
      </c>
      <c r="AL10" s="115"/>
      <c r="AM10" s="114" t="s">
        <v>54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14044</v>
      </c>
      <c r="J12" s="53">
        <v>53</v>
      </c>
      <c r="K12" s="53">
        <v>1094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5680.0690000000004</v>
      </c>
      <c r="R12" s="53">
        <v>534.72299999999996</v>
      </c>
      <c r="S12" s="53">
        <v>1584.376</v>
      </c>
      <c r="T12" s="53">
        <v>1929.0609999999999</v>
      </c>
      <c r="U12" s="53">
        <v>756.77499999999998</v>
      </c>
      <c r="V12" s="53">
        <v>1614</v>
      </c>
      <c r="W12" s="53">
        <v>6951.6750000000002</v>
      </c>
      <c r="X12" s="53">
        <v>923</v>
      </c>
      <c r="Y12" s="53">
        <v>6202.130000000001</v>
      </c>
      <c r="Z12" s="53">
        <v>1817.3</v>
      </c>
      <c r="AA12" s="53">
        <v>2043.9679999999998</v>
      </c>
      <c r="AB12" s="53">
        <v>0</v>
      </c>
      <c r="AC12" s="53">
        <v>8200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46556.993000000002</v>
      </c>
      <c r="AP12" s="54">
        <f>SUMIF($C$11:$AN$11,"I.Mad",C12:AN12)</f>
        <v>6871.0839999999998</v>
      </c>
      <c r="AQ12" s="54">
        <f>SUM(AO12:AP12)</f>
        <v>53428.077000000005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41</v>
      </c>
      <c r="J13" s="55">
        <v>4</v>
      </c>
      <c r="K13" s="55">
        <v>3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32</v>
      </c>
      <c r="R13" s="55">
        <v>10</v>
      </c>
      <c r="S13" s="55">
        <v>7</v>
      </c>
      <c r="T13" s="55">
        <v>31</v>
      </c>
      <c r="U13" s="55">
        <v>5</v>
      </c>
      <c r="V13" s="55">
        <v>22</v>
      </c>
      <c r="W13" s="55">
        <v>40</v>
      </c>
      <c r="X13" s="55">
        <v>13</v>
      </c>
      <c r="Y13" s="55">
        <v>27</v>
      </c>
      <c r="Z13" s="55">
        <v>21</v>
      </c>
      <c r="AA13" s="55">
        <v>8</v>
      </c>
      <c r="AB13" s="55" t="s">
        <v>20</v>
      </c>
      <c r="AC13" s="55">
        <v>25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188</v>
      </c>
      <c r="AP13" s="54">
        <f>SUMIF($C$11:$AN$11,"I.Mad",C13:AN13)</f>
        <v>101</v>
      </c>
      <c r="AQ13" s="54">
        <f>SUM(AO13:AP13)</f>
        <v>289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6</v>
      </c>
      <c r="J14" s="55" t="s">
        <v>64</v>
      </c>
      <c r="K14" s="55">
        <v>3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8</v>
      </c>
      <c r="R14" s="55">
        <v>2</v>
      </c>
      <c r="S14" s="55">
        <v>1</v>
      </c>
      <c r="T14" s="55">
        <v>11</v>
      </c>
      <c r="U14" s="55">
        <v>3</v>
      </c>
      <c r="V14" s="55">
        <v>4</v>
      </c>
      <c r="W14" s="55">
        <v>9</v>
      </c>
      <c r="X14" s="55">
        <v>1</v>
      </c>
      <c r="Y14" s="55" t="s">
        <v>64</v>
      </c>
      <c r="Z14" s="55" t="s">
        <v>64</v>
      </c>
      <c r="AA14" s="55">
        <v>3</v>
      </c>
      <c r="AB14" s="55" t="s">
        <v>20</v>
      </c>
      <c r="AC14" s="55">
        <v>5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38</v>
      </c>
      <c r="AP14" s="54">
        <f>SUMIF($C$11:$AN$11,"I.Mad",C14:AN14)</f>
        <v>18</v>
      </c>
      <c r="AQ14" s="54">
        <f>SUM(AO14:AP14)</f>
        <v>56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6.5600163036126549E-2</v>
      </c>
      <c r="J15" s="55" t="s">
        <v>20</v>
      </c>
      <c r="K15" s="55">
        <v>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 t="s">
        <v>20</v>
      </c>
      <c r="Z15" s="55" t="s">
        <v>20</v>
      </c>
      <c r="AA15" s="55">
        <v>15.147027728247004</v>
      </c>
      <c r="AB15" s="55" t="s">
        <v>20</v>
      </c>
      <c r="AC15" s="55">
        <v>5.1916592947537259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14</v>
      </c>
      <c r="J16" s="61" t="s">
        <v>20</v>
      </c>
      <c r="K16" s="61">
        <v>14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>
        <v>14</v>
      </c>
      <c r="S16" s="61">
        <v>14.5</v>
      </c>
      <c r="T16" s="61">
        <v>14</v>
      </c>
      <c r="U16" s="61">
        <v>14</v>
      </c>
      <c r="V16" s="61">
        <v>14</v>
      </c>
      <c r="W16" s="61">
        <v>14.5</v>
      </c>
      <c r="X16" s="61">
        <v>14.5</v>
      </c>
      <c r="Y16" s="61" t="s">
        <v>20</v>
      </c>
      <c r="Z16" s="61" t="s">
        <v>20</v>
      </c>
      <c r="AA16" s="61">
        <v>14.5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26</v>
      </c>
      <c r="J25" s="74"/>
      <c r="K25" s="58">
        <v>24</v>
      </c>
      <c r="L25" s="58"/>
      <c r="M25" s="58"/>
      <c r="N25" s="58"/>
      <c r="O25" s="58"/>
      <c r="P25" s="58"/>
      <c r="Q25" s="58">
        <v>10.208049079335952</v>
      </c>
      <c r="R25" s="74">
        <v>0.27709359605911332</v>
      </c>
      <c r="S25" s="58">
        <v>5.5253963636363626</v>
      </c>
      <c r="T25" s="58">
        <v>1.9172734402852052</v>
      </c>
      <c r="U25" s="74">
        <v>3.2250000000000001</v>
      </c>
      <c r="V25" s="58"/>
      <c r="W25" s="58">
        <v>223.32499999999999</v>
      </c>
      <c r="X25" s="58"/>
      <c r="Y25" s="58"/>
      <c r="Z25" s="58"/>
      <c r="AA25" s="58">
        <v>826.03200000000004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1118.3154454429723</v>
      </c>
      <c r="AP25" s="54">
        <f t="shared" ref="AP25:AP37" si="2">SUMIF($C$11:$AN$11,"I.Mad",C25:AN25)</f>
        <v>2.1943670363443184</v>
      </c>
      <c r="AQ25" s="58">
        <f>SUM(AO25:AP25)</f>
        <v>1120.5098124793167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14070</v>
      </c>
      <c r="J38" s="58">
        <f t="shared" si="3"/>
        <v>53</v>
      </c>
      <c r="K38" s="58">
        <f t="shared" si="3"/>
        <v>1118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5690.2770490793364</v>
      </c>
      <c r="R38" s="58">
        <f t="shared" si="3"/>
        <v>535.00009359605906</v>
      </c>
      <c r="S38" s="58">
        <f>+SUM(S12,S18,S24:S37)</f>
        <v>1589.9013963636364</v>
      </c>
      <c r="T38" s="58">
        <f t="shared" si="3"/>
        <v>1930.9782734402852</v>
      </c>
      <c r="U38" s="58">
        <f>+SUM(U12,U18,U24:U37)</f>
        <v>760</v>
      </c>
      <c r="V38" s="58">
        <f t="shared" si="3"/>
        <v>1614</v>
      </c>
      <c r="W38" s="58">
        <f t="shared" si="3"/>
        <v>7175</v>
      </c>
      <c r="X38" s="58">
        <f t="shared" si="3"/>
        <v>923</v>
      </c>
      <c r="Y38" s="58">
        <f>+SUM(Y12,Y18,Y24:Y37)</f>
        <v>6202.130000000001</v>
      </c>
      <c r="Z38" s="58">
        <f>+SUM(Z12,Z18,Z24:Z37)</f>
        <v>1817.3</v>
      </c>
      <c r="AA38" s="58">
        <f>+SUM(AA12,AA18,AA24:AA37)</f>
        <v>2870</v>
      </c>
      <c r="AB38" s="58">
        <f t="shared" ref="AB38:AN38" si="4">+SUM(AB12,AB18,AB24:AB37)</f>
        <v>0</v>
      </c>
      <c r="AC38" s="58">
        <f>+SUM(AC12,AC18,AC24:AC37)</f>
        <v>8200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47675.308445442977</v>
      </c>
      <c r="AP38" s="58">
        <f>SUM(AP12,AP18,AP24:AP37)</f>
        <v>6873.2783670363442</v>
      </c>
      <c r="AQ38" s="58">
        <f>SUM(AO38:AP38)</f>
        <v>54548.58681247932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16.7</v>
      </c>
      <c r="H39" s="60"/>
      <c r="I39" s="93">
        <v>18.399999999999999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2016-06-28T20:11:28Z</cp:lastPrinted>
  <dcterms:created xsi:type="dcterms:W3CDTF">2008-10-21T17:58:04Z</dcterms:created>
  <dcterms:modified xsi:type="dcterms:W3CDTF">2016-07-04T19:04:30Z</dcterms:modified>
</cp:coreProperties>
</file>