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40" i="1" l="1"/>
  <c r="AQ36" i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<sst xmlns="http://schemas.openxmlformats.org/spreadsheetml/2006/main" count="399" uniqueCount="69">
  <si>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</si>
  <si>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</si>
  <si>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</si>
  <si>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</si>
  <si>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</si>
  <si>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</si>
  <si>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</si>
  <si>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</si>
  <si>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</si>
  <si>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</si>
  <si>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</si>
  <si>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</si>
  <si>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</si>
  <si>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</si>
  <si>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</si>
  <si>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</si>
  <si>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</si>
  <si>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</si>
  <si>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</si>
  <si>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</si>
  <si>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</si>
  <si>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</si>
  <si>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</si>
  <si>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</si>
  <si>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</si>
  <si>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</si>
  <si>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</si>
  <si>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</si>
  <si>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</si>
  <si>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</si>
  <si>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</si>
  <si>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</si>
  <si>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</si>
  <si>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</si>
  <si>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</si>
  <si>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</si>
  <si>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</si>
  <si>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</si>
  <si>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</si>
  <si>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</si>
  <si>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</si>
  <si>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</si>
  <si>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</si>
  <si>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</si>
  <si>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</si>
  <si>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</si>
  <si>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</si>
  <si>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</si>
  <si>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</si>
  <si>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</si>
  <si>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</si>
  <si>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</si>
  <si>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</si>
  <si>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</si>
  <si>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</si>
  <si>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</si>
  <si>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</si>
  <si>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</si>
  <si>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</si>
  <si>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</si>
  <si>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</si>
  <si>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</si>
  <si>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</si>
  <si>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</si>
  <si>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</si>
  <si>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R.M.N°463-2021-PRODUCE R.M.N°008-2022-PRODUCE</t>
  </si>
  <si>
    <t xml:space="preserve">        Fecha  : 01/03/2022</t>
  </si>
  <si>
    <t>Callao, 02 de marzo del 2022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</si>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</sst>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\ hh:mm"/>
    <numFmt numFmtId="165" formatCode="h:mm:ss\ AM/PM;@"/>
    <numFmt numFmtId="166" formatCode="0.000"/>
    <numFmt numFmtId="167" formatCode="0.0"/>
    <numFmt numFmtId="168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/>
    <xf numFmtId="0" fontId="25" fillId="0" borderId="0"/>
    <xf numFmtId="0" fontId="26" fillId="0" borderId="0"/>
    <xf numFmtId="168" fontId="2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5" fillId="0" borderId="0"/>
  </cellStyleXfs>
  <cellXfs count="74">
    <xf numFmtId="0" fontId="0" fillId="0" borderId="0" xfId="0"/>
    <xf numFmtId="0" fontId="4" fillId="0" borderId="0" xfId="0" applyFont="1"/>
    <xf numFmtId="0" fontId="5" fillId="0" borderId="0" xfId="1" applyFont="1" applyAlignment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20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1" fontId="15" fillId="0" borderId="0" xfId="0" applyNumberFormat="1" applyFont="1"/>
    <xf numFmtId="164" fontId="13" fillId="0" borderId="0" xfId="0" applyNumberFormat="1" applyFont="1"/>
    <xf numFmtId="0" fontId="16" fillId="0" borderId="0" xfId="0" applyFont="1"/>
    <xf numFmtId="0" fontId="8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/>
    <xf numFmtId="0" fontId="15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Border="1"/>
    <xf numFmtId="0" fontId="15" fillId="0" borderId="2" xfId="0" applyFont="1" applyBorder="1" applyAlignment="1">
      <alignment horizontal="left"/>
    </xf>
    <xf numFmtId="166" fontId="4" fillId="0" borderId="0" xfId="0" applyNumberFormat="1" applyFont="1"/>
    <xf numFmtId="0" fontId="20" fillId="3" borderId="2" xfId="0" applyFont="1" applyFill="1" applyBorder="1" applyAlignment="1">
      <alignment horizontal="center"/>
    </xf>
    <xf numFmtId="167" fontId="19" fillId="0" borderId="2" xfId="0" applyNumberFormat="1" applyFont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7" fontId="19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2" xfId="0" applyFont="1" applyBorder="1"/>
    <xf numFmtId="167" fontId="19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67" fontId="12" fillId="2" borderId="4" xfId="0" applyNumberFormat="1" applyFont="1" applyFill="1" applyBorder="1" applyAlignment="1">
      <alignment horizontal="center" wrapText="1"/>
    </xf>
    <xf numFmtId="167" fontId="21" fillId="2" borderId="4" xfId="0" applyNumberFormat="1" applyFont="1" applyFill="1" applyBorder="1" applyAlignment="1">
      <alignment horizontal="center" wrapText="1"/>
    </xf>
    <xf numFmtId="167" fontId="21" fillId="0" borderId="4" xfId="0" applyNumberFormat="1" applyFont="1" applyBorder="1" applyAlignment="1">
      <alignment horizontal="center" wrapText="1"/>
    </xf>
    <xf numFmtId="167" fontId="17" fillId="0" borderId="2" xfId="0" applyNumberFormat="1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/>
    <xf numFmtId="167" fontId="2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1" fontId="8" fillId="0" borderId="0" xfId="0" applyNumberFormat="1" applyFont="1" applyBorder="1" applyAlignment="1">
      <alignment horizontal="center"/>
    </xf>
    <xf numFmtId="0" fontId="15" fillId="0" borderId="0" xfId="0" applyFont="1"/>
    <xf numFmtId="1" fontId="23" fillId="0" borderId="0" xfId="0" applyNumberFormat="1" applyFont="1" applyBorder="1" applyProtection="1">
      <protection locked="0"/>
    </xf>
    <xf numFmtId="1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" fontId="23" fillId="0" borderId="0" xfId="0" applyNumberFormat="1" applyFont="1" applyBorder="1" applyAlignment="1" applyProtection="1"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167" fontId="1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5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0" fontId="11" fillId="0" borderId="0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</cellXfs>
  <cellStyles count="9">
    <cellStyle name="Estilo 1" xfId="3"/>
    <cellStyle name="Euro" xfId="4"/>
    <cellStyle name="Normal" xfId="0" builtinId="0"/>
    <cellStyle name="Normal 2" xfId="5"/>
    <cellStyle name="Normal 2 2" xfId="8"/>
    <cellStyle name="Normal 3" xfId="2"/>
    <cellStyle name="Normal 4" xfId="6"/>
    <cellStyle name="Normal 5" xfId="7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C1" zoomScale="23" zoomScaleNormal="23" workbookViewId="0">
      <selection activeCell="AZ22" sqref="AZ2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63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4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1" t="s">
        <v>8</v>
      </c>
      <c r="D10" s="71"/>
      <c r="E10" s="71" t="s">
        <v>9</v>
      </c>
      <c r="F10" s="71"/>
      <c r="G10" s="71" t="s">
        <v>10</v>
      </c>
      <c r="H10" s="71"/>
      <c r="I10" s="71" t="s">
        <v>11</v>
      </c>
      <c r="J10" s="71"/>
      <c r="K10" s="71" t="s">
        <v>12</v>
      </c>
      <c r="L10" s="71"/>
      <c r="M10" s="71" t="s">
        <v>13</v>
      </c>
      <c r="N10" s="71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2" t="s">
        <v>19</v>
      </c>
      <c r="Z10" s="72"/>
      <c r="AA10" s="71" t="s">
        <v>20</v>
      </c>
      <c r="AB10" s="71"/>
      <c r="AC10" s="71" t="s">
        <v>21</v>
      </c>
      <c r="AD10" s="71"/>
      <c r="AE10" s="71" t="s">
        <v>22</v>
      </c>
      <c r="AF10" s="71"/>
      <c r="AG10" s="71" t="s">
        <v>23</v>
      </c>
      <c r="AH10" s="71"/>
      <c r="AI10" s="71" t="s">
        <v>24</v>
      </c>
      <c r="AJ10" s="71"/>
      <c r="AK10" s="71" t="s">
        <v>25</v>
      </c>
      <c r="AL10" s="71"/>
      <c r="AM10" s="71" t="s">
        <v>26</v>
      </c>
      <c r="AN10" s="71"/>
      <c r="AO10" s="73" t="s">
        <v>27</v>
      </c>
      <c r="AP10" s="73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291.39499999999998</v>
      </c>
      <c r="AF12" s="30">
        <v>38.974999999999994</v>
      </c>
      <c r="AG12" s="30">
        <v>0</v>
      </c>
      <c r="AH12" s="30">
        <v>0</v>
      </c>
      <c r="AI12" s="30">
        <v>0</v>
      </c>
      <c r="AJ12" s="30">
        <v>0</v>
      </c>
      <c r="AK12" s="30">
        <v>949.02</v>
      </c>
      <c r="AL12" s="30">
        <v>20.329999999999998</v>
      </c>
      <c r="AM12" s="30">
        <v>441.12000000000006</v>
      </c>
      <c r="AN12" s="30">
        <v>241.10500000000002</v>
      </c>
      <c r="AO12" s="30">
        <f>SUMIF($C$11:$AN$11,"Ind",C12:AN12)</f>
        <v>1681.5350000000001</v>
      </c>
      <c r="AP12" s="30">
        <f>SUMIF($C$11:$AN$11,"I.Mad",C12:AN12)</f>
        <v>300.41000000000003</v>
      </c>
      <c r="AQ12" s="30">
        <f>SUM(AO12:AP12)</f>
        <v>1981.9450000000002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>
        <v>4</v>
      </c>
      <c r="AF13" s="30">
        <v>2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>
        <v>12</v>
      </c>
      <c r="AL13" s="30">
        <v>1</v>
      </c>
      <c r="AM13" s="30">
        <v>13</v>
      </c>
      <c r="AN13" s="30">
        <v>13</v>
      </c>
      <c r="AO13" s="30">
        <f>SUMIF($C$11:$AN$11,"Ind*",C13:AN13)</f>
        <v>29</v>
      </c>
      <c r="AP13" s="30">
        <f>SUMIF($C$11:$AN$11,"I.Mad",C13:AN13)</f>
        <v>16</v>
      </c>
      <c r="AQ13" s="30">
        <f>SUM(AO13:AP13)</f>
        <v>45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68</v>
      </c>
      <c r="AF14" s="30" t="s">
        <v>68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>
        <v>4</v>
      </c>
      <c r="AL14" s="30" t="s">
        <v>68</v>
      </c>
      <c r="AM14" s="30">
        <v>6</v>
      </c>
      <c r="AN14" s="30">
        <v>2</v>
      </c>
      <c r="AO14" s="30">
        <f>SUMIF($C$11:$AN$11,"Ind*",C14:AN14)</f>
        <v>10</v>
      </c>
      <c r="AP14" s="30">
        <f>SUMIF($C$11:$AN$11,"I.Mad",C14:AN14)</f>
        <v>2</v>
      </c>
      <c r="AQ14" s="30">
        <f>SUM(AO14:AP14)</f>
        <v>12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>
        <v>23.482443673348342</v>
      </c>
      <c r="AL15" s="30" t="s">
        <v>33</v>
      </c>
      <c r="AM15" s="30">
        <v>33.721556385662474</v>
      </c>
      <c r="AN15" s="30">
        <v>24.91221093090266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>
        <v>12.5</v>
      </c>
      <c r="AL16" s="36" t="s">
        <v>33</v>
      </c>
      <c r="AM16" s="36">
        <v>12.5</v>
      </c>
      <c r="AN16" s="36">
        <v>12.5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291.39499999999998</v>
      </c>
      <c r="AF41" s="42">
        <f t="shared" si="3"/>
        <v>38.974999999999994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949.02</v>
      </c>
      <c r="AL41" s="42">
        <f t="shared" si="3"/>
        <v>20.329999999999998</v>
      </c>
      <c r="AM41" s="42">
        <f t="shared" si="3"/>
        <v>441.12000000000006</v>
      </c>
      <c r="AN41" s="42">
        <f t="shared" si="3"/>
        <v>241.10500000000002</v>
      </c>
      <c r="AO41" s="42">
        <f>SUM(AO12,AO18,AO24:AO37)</f>
        <v>1681.5350000000001</v>
      </c>
      <c r="AP41" s="42">
        <f>SUM(AP12,AP18,AP24:AP37)</f>
        <v>300.41000000000003</v>
      </c>
      <c r="AQ41" s="42">
        <f t="shared" si="2"/>
        <v>1981.9450000000002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16.899999999999999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2022-03-02T19:40:21Z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