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X41" i="5" l="1"/>
  <c r="Y41" i="5"/>
  <c r="Z41" i="5"/>
  <c r="AA41" i="5"/>
  <c r="AB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<sst xmlns="http://schemas.openxmlformats.org/spreadsheetml/2006/main" count="361" uniqueCount="68">
  <si>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</si>
  <si>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</si>
  <si>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</si>
  <si>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</si>
  <si>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</si>
  <si>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</si>
  <si>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</si>
  <si>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</si>
  <si>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</si>
  <si>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</si>
  <si>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</si>
  <si>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</si>
  <si>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</si>
  <si>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</si>
  <si>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</si>
  <si>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</si>
  <si>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</si>
  <si>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</si>
  <si>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</si>
  <si>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</si>
  <si>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</si>
  <si>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</si>
  <si>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</si>
  <si>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</si>
  <si>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</si>
  <si>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</si>
  <si>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</si>
  <si>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</si>
  <si>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</si>
  <si>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</si>
  <si>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</si>
  <si>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</si>
  <si>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</si>
  <si>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</si>
  <si>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</si>
  <si>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</si>
  <si>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</si>
  <si>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</si>
  <si>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</si>
  <si>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</si>
  <si>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</si>
  <si>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</si>
  <si>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</si>
  <si>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</si>
  <si>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</si>
  <si>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</si>
  <si>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</si>
  <si>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</si>
  <si>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</si>
  <si>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</si>
  <si>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</si>
  <si>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</si>
  <si>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</si>
  <si>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MOJARRILLA</t>
  </si>
  <si>
    <t>AYAMARCA</t>
  </si>
  <si>
    <t>POTA</t>
  </si>
  <si>
    <t>MERLUZA</t>
  </si>
  <si>
    <t>Información preliminar</t>
  </si>
  <si>
    <t>Parachique</t>
  </si>
  <si>
    <t xml:space="preserve">           Atención: Sra. Rocío Ingred Barrios Alvarado</t>
  </si>
  <si>
    <t>R.M.N°587-2018-PRODUCE, R.M.N°041-2019-PRODUCE, R.M.N°162-2019-PRODUCE</t>
  </si>
  <si>
    <t>CALAMAR</t>
  </si>
  <si>
    <t>PSENESIO</t>
  </si>
  <si>
    <t>GCQ/jsr</t>
  </si>
  <si>
    <t>MALAGUA</t>
  </si>
  <si>
    <t>BAGRE</t>
  </si>
  <si>
    <t xml:space="preserve">        Fecha  : 31/05/2019</t>
  </si>
  <si>
    <t>Callao, 03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</si>
</sst>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5" fontId="1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1" fillId="0" borderId="0"/>
    <xf numFmtId="0" fontId="37" fillId="0" borderId="0"/>
    <xf numFmtId="0" fontId="11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33" fillId="0" borderId="0"/>
    <xf numFmtId="0" fontId="11" fillId="0" borderId="0"/>
    <xf numFmtId="169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4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3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0" borderId="0" xfId="0" applyFont="1" applyBorder="1"/>
    <xf numFmtId="0" fontId="14" fillId="3" borderId="2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/>
    <xf numFmtId="0" fontId="14" fillId="0" borderId="4" xfId="0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/>
    <xf numFmtId="0" fontId="17" fillId="0" borderId="0" xfId="0" applyFont="1"/>
    <xf numFmtId="20" fontId="13" fillId="0" borderId="0" xfId="0" quotePrefix="1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8" fontId="12" fillId="0" borderId="0" xfId="0" applyNumberFormat="1" applyFont="1"/>
    <xf numFmtId="0" fontId="13" fillId="0" borderId="0" xfId="0" applyFont="1" applyBorder="1" applyAlignment="1">
      <alignment horizontal="left"/>
    </xf>
    <xf numFmtId="0" fontId="13" fillId="0" borderId="0" xfId="0" quotePrefix="1" applyFont="1" applyAlignment="1">
      <alignment horizontal="left"/>
    </xf>
    <xf numFmtId="167" fontId="13" fillId="0" borderId="0" xfId="0" applyNumberFormat="1" applyFont="1" applyBorder="1"/>
    <xf numFmtId="167" fontId="14" fillId="3" borderId="5" xfId="0" applyNumberFormat="1" applyFont="1" applyFill="1" applyBorder="1" applyAlignment="1">
      <alignment horizontal="center" wrapText="1"/>
    </xf>
    <xf numFmtId="167" fontId="14" fillId="0" borderId="0" xfId="0" applyNumberFormat="1" applyFont="1" applyBorder="1" applyAlignment="1">
      <alignment horizontal="center"/>
    </xf>
    <xf numFmtId="1" fontId="12" fillId="0" borderId="0" xfId="0" applyNumberFormat="1" applyFont="1"/>
    <xf numFmtId="0" fontId="16" fillId="0" borderId="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Border="1" applyAlignment="1"/>
    <xf numFmtId="0" fontId="13" fillId="0" borderId="0" xfId="0" applyFont="1" applyAlignment="1"/>
    <xf numFmtId="0" fontId="12" fillId="0" borderId="0" xfId="0" applyFont="1" applyAlignment="1"/>
    <xf numFmtId="1" fontId="13" fillId="0" borderId="0" xfId="0" applyNumberFormat="1" applyFont="1" applyBorder="1" applyAlignment="1">
      <alignment horizontal="center"/>
    </xf>
    <xf numFmtId="167" fontId="18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12" fillId="3" borderId="0" xfId="0" applyFont="1" applyFill="1" applyAlignment="1">
      <alignment horizontal="right"/>
    </xf>
    <xf numFmtId="167" fontId="20" fillId="0" borderId="0" xfId="12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1" fillId="0" borderId="4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0" xfId="0" applyFont="1"/>
    <xf numFmtId="0" fontId="21" fillId="0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1" fontId="14" fillId="0" borderId="3" xfId="0" quotePrefix="1" applyNumberFormat="1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1" fontId="23" fillId="0" borderId="1" xfId="0" quotePrefix="1" applyNumberFormat="1" applyFont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1" fontId="23" fillId="0" borderId="5" xfId="0" applyNumberFormat="1" applyFont="1" applyBorder="1" applyAlignment="1">
      <alignment horizontal="center"/>
    </xf>
    <xf numFmtId="0" fontId="16" fillId="0" borderId="0" xfId="0" applyFont="1"/>
    <xf numFmtId="167" fontId="23" fillId="0" borderId="1" xfId="0" applyNumberFormat="1" applyFont="1" applyFill="1" applyBorder="1" applyAlignment="1">
      <alignment horizontal="center"/>
    </xf>
    <xf numFmtId="167" fontId="23" fillId="0" borderId="1" xfId="0" quotePrefix="1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12" fillId="0" borderId="0" xfId="0" applyFont="1" applyBorder="1"/>
    <xf numFmtId="1" fontId="26" fillId="0" borderId="0" xfId="12" applyNumberFormat="1" applyFont="1" applyFill="1" applyBorder="1" applyProtection="1">
      <protection locked="0"/>
    </xf>
    <xf numFmtId="1" fontId="26" fillId="0" borderId="0" xfId="12" applyNumberFormat="1" applyFont="1" applyFill="1" applyBorder="1" applyAlignment="1" applyProtection="1">
      <protection locked="0"/>
    </xf>
    <xf numFmtId="1" fontId="26" fillId="0" borderId="0" xfId="12" applyNumberFormat="1" applyFont="1" applyFill="1" applyBorder="1" applyAlignment="1" applyProtection="1">
      <alignment horizontal="right"/>
      <protection locked="0"/>
    </xf>
    <xf numFmtId="1" fontId="26" fillId="0" borderId="0" xfId="12" quotePrefix="1" applyNumberFormat="1" applyFont="1" applyFill="1" applyBorder="1" applyAlignment="1" applyProtection="1">
      <protection locked="0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3" fillId="0" borderId="0" xfId="0" applyFont="1" applyFill="1"/>
    <xf numFmtId="0" fontId="16" fillId="0" borderId="0" xfId="0" applyFont="1" applyAlignment="1">
      <alignment horizontal="left"/>
    </xf>
    <xf numFmtId="49" fontId="16" fillId="0" borderId="0" xfId="0" applyNumberFormat="1" applyFont="1"/>
    <xf numFmtId="22" fontId="16" fillId="0" borderId="0" xfId="0" applyNumberFormat="1" applyFont="1"/>
    <xf numFmtId="167" fontId="23" fillId="0" borderId="5" xfId="0" applyNumberFormat="1" applyFont="1" applyBorder="1" applyAlignment="1">
      <alignment horizontal="center"/>
    </xf>
    <xf numFmtId="0" fontId="29" fillId="0" borderId="0" xfId="0" applyFont="1"/>
    <xf numFmtId="1" fontId="23" fillId="0" borderId="0" xfId="0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167" fontId="23" fillId="0" borderId="0" xfId="0" quotePrefix="1" applyNumberFormat="1" applyFont="1" applyBorder="1" applyAlignment="1">
      <alignment horizontal="center"/>
    </xf>
    <xf numFmtId="0" fontId="32" fillId="0" borderId="5" xfId="0" applyFont="1" applyBorder="1"/>
    <xf numFmtId="0" fontId="32" fillId="0" borderId="5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32" fillId="3" borderId="2" xfId="0" applyFont="1" applyFill="1" applyBorder="1" applyAlignment="1">
      <alignment horizontal="left"/>
    </xf>
    <xf numFmtId="0" fontId="32" fillId="0" borderId="1" xfId="0" applyFont="1" applyBorder="1"/>
    <xf numFmtId="0" fontId="21" fillId="0" borderId="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2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0" xfId="0" applyFont="1" applyFill="1"/>
    <xf numFmtId="0" fontId="21" fillId="0" borderId="0" xfId="0" applyFont="1" applyFill="1" applyBorder="1"/>
    <xf numFmtId="167" fontId="23" fillId="3" borderId="5" xfId="0" applyNumberFormat="1" applyFont="1" applyFill="1" applyBorder="1" applyAlignment="1">
      <alignment horizontal="center" wrapText="1"/>
    </xf>
    <xf numFmtId="0" fontId="28" fillId="0" borderId="0" xfId="13" applyFont="1" applyFill="1" applyAlignment="1" applyProtection="1"/>
    <xf numFmtId="0" fontId="29" fillId="0" borderId="0" xfId="0" applyFont="1" applyFill="1"/>
    <xf numFmtId="167" fontId="14" fillId="0" borderId="3" xfId="0" quotePrefix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22" fillId="0" borderId="0" xfId="0" applyFont="1"/>
    <xf numFmtId="1" fontId="34" fillId="0" borderId="0" xfId="12" quotePrefix="1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8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35" fillId="0" borderId="0" xfId="0" applyFont="1"/>
    <xf numFmtId="0" fontId="36" fillId="0" borderId="0" xfId="0" applyFont="1"/>
    <xf numFmtId="1" fontId="32" fillId="0" borderId="0" xfId="0" applyNumberFormat="1" applyFont="1"/>
    <xf numFmtId="0" fontId="28" fillId="0" borderId="0" xfId="0" applyFont="1" applyBorder="1"/>
    <xf numFmtId="168" fontId="23" fillId="0" borderId="5" xfId="0" applyNumberFormat="1" applyFont="1" applyBorder="1" applyAlignment="1">
      <alignment horizontal="center"/>
    </xf>
    <xf numFmtId="1" fontId="12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3" fillId="0" borderId="5" xfId="0" applyNumberFormat="1" applyFont="1" applyBorder="1" applyAlignment="1">
      <alignment horizontal="center"/>
    </xf>
    <xf numFmtId="0" fontId="32" fillId="0" borderId="0" xfId="0" applyFont="1"/>
    <xf numFmtId="0" fontId="41" fillId="0" borderId="0" xfId="0" applyFont="1" applyAlignment="1">
      <alignment horizontal="left"/>
    </xf>
    <xf numFmtId="0" fontId="41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42" fillId="0" borderId="0" xfId="0" quotePrefix="1" applyFont="1" applyAlignment="1">
      <alignment horizontal="left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20" fontId="27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7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12" xfId="24"/>
    <cellStyle name="Normal 13" xfId="26"/>
    <cellStyle name="Normal 2" xfId="4"/>
    <cellStyle name="Normal 2 2" xfId="5"/>
    <cellStyle name="Normal 2 3" xfId="6"/>
    <cellStyle name="Normal 2 4" xfId="16"/>
    <cellStyle name="Normal 2 5" xfId="22"/>
    <cellStyle name="Normal 2 6" xfId="2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6" zoomScaleNormal="26" workbookViewId="0">
      <selection activeCell="V37" sqref="V36:V37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5.140625" style="2" bestFit="1" customWidth="1"/>
    <col min="9" max="9" width="29.28515625" style="2" bestFit="1" customWidth="1"/>
    <col min="10" max="10" width="29.2851562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3.140625" style="2" customWidth="1"/>
    <col min="28" max="28" width="27.5703125" style="2" customWidth="1"/>
    <col min="29" max="29" width="36.28515625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41</v>
      </c>
    </row>
    <row r="2" spans="2:48" ht="30" x14ac:dyDescent="0.4">
      <c r="B2" s="90" t="s">
        <v>42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17" t="s">
        <v>59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8" t="s">
        <v>38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35</v>
      </c>
      <c r="AN6" s="119"/>
      <c r="AO6" s="119"/>
      <c r="AP6" s="119"/>
      <c r="AQ6" s="119"/>
    </row>
    <row r="7" spans="2:48" s="9" customFormat="1" ht="26.25" customHeight="1" x14ac:dyDescent="0.4">
      <c r="B7" s="54"/>
      <c r="C7" s="111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0"/>
      <c r="AP7" s="120"/>
      <c r="AQ7" s="120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66</v>
      </c>
      <c r="AP8" s="119"/>
      <c r="AQ8" s="119"/>
    </row>
    <row r="9" spans="2:48" ht="27.75" x14ac:dyDescent="0.4">
      <c r="B9" s="14" t="s">
        <v>2</v>
      </c>
      <c r="C9" s="112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5" t="s">
        <v>4</v>
      </c>
      <c r="D10" s="116"/>
      <c r="E10" s="124" t="s">
        <v>58</v>
      </c>
      <c r="F10" s="125"/>
      <c r="G10" s="127" t="s">
        <v>5</v>
      </c>
      <c r="H10" s="128"/>
      <c r="I10" s="126" t="s">
        <v>43</v>
      </c>
      <c r="J10" s="126"/>
      <c r="K10" s="126" t="s">
        <v>6</v>
      </c>
      <c r="L10" s="126"/>
      <c r="M10" s="115" t="s">
        <v>7</v>
      </c>
      <c r="N10" s="129"/>
      <c r="O10" s="115" t="s">
        <v>8</v>
      </c>
      <c r="P10" s="129"/>
      <c r="Q10" s="127" t="s">
        <v>9</v>
      </c>
      <c r="R10" s="128"/>
      <c r="S10" s="127" t="s">
        <v>10</v>
      </c>
      <c r="T10" s="128"/>
      <c r="U10" s="127" t="s">
        <v>11</v>
      </c>
      <c r="V10" s="128"/>
      <c r="W10" s="127" t="s">
        <v>50</v>
      </c>
      <c r="X10" s="128"/>
      <c r="Y10" s="115" t="s">
        <v>44</v>
      </c>
      <c r="Z10" s="116"/>
      <c r="AA10" s="115" t="s">
        <v>36</v>
      </c>
      <c r="AB10" s="116"/>
      <c r="AC10" s="115" t="s">
        <v>12</v>
      </c>
      <c r="AD10" s="116"/>
      <c r="AE10" s="123" t="s">
        <v>52</v>
      </c>
      <c r="AF10" s="116"/>
      <c r="AG10" s="123" t="s">
        <v>45</v>
      </c>
      <c r="AH10" s="116"/>
      <c r="AI10" s="123" t="s">
        <v>46</v>
      </c>
      <c r="AJ10" s="116"/>
      <c r="AK10" s="123" t="s">
        <v>47</v>
      </c>
      <c r="AL10" s="116"/>
      <c r="AM10" s="123" t="s">
        <v>48</v>
      </c>
      <c r="AN10" s="116"/>
      <c r="AO10" s="121" t="s">
        <v>13</v>
      </c>
      <c r="AP10" s="122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580</v>
      </c>
      <c r="F12" s="49">
        <v>0</v>
      </c>
      <c r="G12" s="49">
        <v>2620.8649999999998</v>
      </c>
      <c r="H12" s="49">
        <v>2330.915</v>
      </c>
      <c r="I12" s="49">
        <v>4762.3999999999996</v>
      </c>
      <c r="J12" s="49">
        <v>4759.66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930</v>
      </c>
      <c r="R12" s="49">
        <v>0</v>
      </c>
      <c r="S12" s="49">
        <v>290</v>
      </c>
      <c r="T12" s="49">
        <v>0</v>
      </c>
      <c r="U12" s="49">
        <v>400</v>
      </c>
      <c r="V12" s="49">
        <v>165</v>
      </c>
      <c r="W12" s="49">
        <v>460</v>
      </c>
      <c r="X12" s="49">
        <v>0</v>
      </c>
      <c r="Y12" s="49">
        <v>2289.1849999999999</v>
      </c>
      <c r="Z12" s="49">
        <v>735.52</v>
      </c>
      <c r="AA12" s="49">
        <v>4447.2584262796026</v>
      </c>
      <c r="AB12" s="49">
        <v>0</v>
      </c>
      <c r="AC12" s="49">
        <v>7818.2060000000001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24597.914426279604</v>
      </c>
      <c r="AP12" s="50">
        <f>SUMIF($C$11:$AN$11,"I.Mad",C12:AN12)</f>
        <v>7991.0949999999993</v>
      </c>
      <c r="AQ12" s="50">
        <f>SUM(AO12:AP12)</f>
        <v>32589.009426279605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>
        <v>11</v>
      </c>
      <c r="F13" s="51" t="s">
        <v>19</v>
      </c>
      <c r="G13" s="51">
        <v>20</v>
      </c>
      <c r="H13" s="51">
        <v>50</v>
      </c>
      <c r="I13" s="51">
        <v>62</v>
      </c>
      <c r="J13" s="51">
        <v>117</v>
      </c>
      <c r="K13" s="51" t="s">
        <v>19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>
        <v>10</v>
      </c>
      <c r="R13" s="51" t="s">
        <v>19</v>
      </c>
      <c r="S13" s="51">
        <v>3</v>
      </c>
      <c r="T13" s="51" t="s">
        <v>19</v>
      </c>
      <c r="U13" s="51">
        <v>6</v>
      </c>
      <c r="V13" s="51">
        <v>3</v>
      </c>
      <c r="W13" s="51">
        <v>5</v>
      </c>
      <c r="X13" s="51" t="s">
        <v>19</v>
      </c>
      <c r="Y13" s="51">
        <v>27</v>
      </c>
      <c r="Z13" s="51">
        <v>13</v>
      </c>
      <c r="AA13" s="51">
        <v>12</v>
      </c>
      <c r="AB13" s="51" t="s">
        <v>19</v>
      </c>
      <c r="AC13" s="51">
        <v>24</v>
      </c>
      <c r="AD13" s="51" t="s">
        <v>19</v>
      </c>
      <c r="AE13" s="51" t="s">
        <v>19</v>
      </c>
      <c r="AF13" s="51" t="s">
        <v>19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 t="s">
        <v>19</v>
      </c>
      <c r="AL13" s="51" t="s">
        <v>19</v>
      </c>
      <c r="AM13" s="51" t="s">
        <v>19</v>
      </c>
      <c r="AN13" s="51" t="s">
        <v>19</v>
      </c>
      <c r="AO13" s="50">
        <f>SUMIF($C$11:$AN$11,"Ind*",C13:AN13)</f>
        <v>180</v>
      </c>
      <c r="AP13" s="50">
        <f>SUMIF($C$11:$AN$11,"I.Mad",C13:AN13)</f>
        <v>183</v>
      </c>
      <c r="AQ13" s="50">
        <f>SUM(AO13:AP13)</f>
        <v>363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>
        <v>3</v>
      </c>
      <c r="F14" s="51" t="s">
        <v>19</v>
      </c>
      <c r="G14" s="51">
        <v>11</v>
      </c>
      <c r="H14" s="51">
        <v>6</v>
      </c>
      <c r="I14" s="51">
        <v>10</v>
      </c>
      <c r="J14" s="51">
        <v>17</v>
      </c>
      <c r="K14" s="51" t="s">
        <v>19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>
        <v>6</v>
      </c>
      <c r="R14" s="51" t="s">
        <v>19</v>
      </c>
      <c r="S14" s="51">
        <v>2</v>
      </c>
      <c r="T14" s="51" t="s">
        <v>19</v>
      </c>
      <c r="U14" s="51">
        <v>5</v>
      </c>
      <c r="V14" s="51">
        <v>1</v>
      </c>
      <c r="W14" s="51">
        <v>4</v>
      </c>
      <c r="X14" s="51" t="s">
        <v>19</v>
      </c>
      <c r="Y14" s="51">
        <v>7</v>
      </c>
      <c r="Z14" s="51">
        <v>3</v>
      </c>
      <c r="AA14" s="51">
        <v>7</v>
      </c>
      <c r="AB14" s="51" t="s">
        <v>19</v>
      </c>
      <c r="AC14" s="51">
        <v>7</v>
      </c>
      <c r="AD14" s="51" t="s">
        <v>19</v>
      </c>
      <c r="AE14" s="51" t="s">
        <v>19</v>
      </c>
      <c r="AF14" s="51" t="s">
        <v>19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 t="s">
        <v>19</v>
      </c>
      <c r="AL14" s="51" t="s">
        <v>19</v>
      </c>
      <c r="AM14" s="51" t="s">
        <v>19</v>
      </c>
      <c r="AN14" s="51" t="s">
        <v>19</v>
      </c>
      <c r="AO14" s="50">
        <f>SUMIF($C$11:$AN$11,"Ind*",C14:AN14)</f>
        <v>62</v>
      </c>
      <c r="AP14" s="50">
        <f>SUMIF($C$11:$AN$11,"I.Mad",C14:AN14)</f>
        <v>27</v>
      </c>
      <c r="AQ14" s="50">
        <f>SUM(AO14:AP14)</f>
        <v>89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>
        <v>8.8614969738014828</v>
      </c>
      <c r="F15" s="51" t="s">
        <v>19</v>
      </c>
      <c r="G15" s="51">
        <v>31.326204508436238</v>
      </c>
      <c r="H15" s="51">
        <v>12.065577874727557</v>
      </c>
      <c r="I15" s="51">
        <v>4.2429189512266001</v>
      </c>
      <c r="J15" s="51">
        <v>1.4962816188722046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>
        <v>21.81254493459689</v>
      </c>
      <c r="R15" s="51" t="s">
        <v>19</v>
      </c>
      <c r="S15" s="51">
        <v>3.7911442208112618</v>
      </c>
      <c r="T15" s="51" t="s">
        <v>19</v>
      </c>
      <c r="U15" s="51">
        <v>13.544549368224571</v>
      </c>
      <c r="V15" s="51">
        <v>2.8169014084507049</v>
      </c>
      <c r="W15" s="51">
        <v>12.45500522482617</v>
      </c>
      <c r="X15" s="51" t="s">
        <v>19</v>
      </c>
      <c r="Y15" s="51">
        <v>3</v>
      </c>
      <c r="Z15" s="51">
        <v>2</v>
      </c>
      <c r="AA15" s="51">
        <v>61.674368005781488</v>
      </c>
      <c r="AB15" s="51" t="s">
        <v>19</v>
      </c>
      <c r="AC15" s="51">
        <v>49.789051440977417</v>
      </c>
      <c r="AD15" s="51" t="s">
        <v>19</v>
      </c>
      <c r="AE15" s="51" t="s">
        <v>19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 t="s">
        <v>19</v>
      </c>
      <c r="AL15" s="51" t="s">
        <v>19</v>
      </c>
      <c r="AM15" s="51" t="s">
        <v>19</v>
      </c>
      <c r="AN15" s="51" t="s">
        <v>19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>
        <v>12.5</v>
      </c>
      <c r="F16" s="56" t="s">
        <v>19</v>
      </c>
      <c r="G16" s="56">
        <v>12</v>
      </c>
      <c r="H16" s="56">
        <v>12</v>
      </c>
      <c r="I16" s="56">
        <v>13.5</v>
      </c>
      <c r="J16" s="56">
        <v>14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>
        <v>13</v>
      </c>
      <c r="R16" s="56" t="s">
        <v>19</v>
      </c>
      <c r="S16" s="56">
        <v>13</v>
      </c>
      <c r="T16" s="56" t="s">
        <v>19</v>
      </c>
      <c r="U16" s="56">
        <v>13.5</v>
      </c>
      <c r="V16" s="56">
        <v>13.5</v>
      </c>
      <c r="W16" s="56">
        <v>13</v>
      </c>
      <c r="X16" s="56" t="s">
        <v>19</v>
      </c>
      <c r="Y16" s="56">
        <v>13.5</v>
      </c>
      <c r="Z16" s="56">
        <v>13.5</v>
      </c>
      <c r="AA16" s="56">
        <v>11.5</v>
      </c>
      <c r="AB16" s="56" t="s">
        <v>19</v>
      </c>
      <c r="AC16" s="56">
        <v>12</v>
      </c>
      <c r="AD16" s="56" t="s">
        <v>19</v>
      </c>
      <c r="AE16" s="56" t="s">
        <v>19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 t="s">
        <v>19</v>
      </c>
      <c r="AL16" s="56" t="s">
        <v>19</v>
      </c>
      <c r="AM16" s="56" t="s">
        <v>19</v>
      </c>
      <c r="AN16" s="56" t="s">
        <v>19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9"/>
      <c r="G25" s="53"/>
      <c r="H25" s="53"/>
      <c r="I25" s="69">
        <v>0.26</v>
      </c>
      <c r="J25" s="69">
        <v>1.33</v>
      </c>
      <c r="K25" s="53"/>
      <c r="L25" s="53"/>
      <c r="M25" s="53"/>
      <c r="N25" s="53"/>
      <c r="O25" s="53"/>
      <c r="P25" s="53"/>
      <c r="Q25" s="69"/>
      <c r="R25" s="53"/>
      <c r="S25" s="53"/>
      <c r="T25" s="53"/>
      <c r="U25" s="53"/>
      <c r="V25" s="53"/>
      <c r="W25" s="53"/>
      <c r="X25" s="53"/>
      <c r="Y25" s="53">
        <v>4</v>
      </c>
      <c r="Z25" s="69">
        <v>4.2</v>
      </c>
      <c r="AA25" s="69">
        <v>1.3701818181818182</v>
      </c>
      <c r="AB25" s="53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5.6301818181818177</v>
      </c>
      <c r="AP25" s="50">
        <f t="shared" si="1"/>
        <v>5.53</v>
      </c>
      <c r="AQ25" s="53">
        <f>SUM(AO25:AP25)</f>
        <v>11.160181818181819</v>
      </c>
      <c r="AT25" s="19"/>
      <c r="AU25" s="19"/>
      <c r="AV25" s="19"/>
    </row>
    <row r="26" spans="2:48" ht="50.25" customHeight="1" x14ac:dyDescent="0.55000000000000004">
      <c r="B26" s="81" t="s">
        <v>40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69"/>
      <c r="S26" s="69"/>
      <c r="T26" s="69"/>
      <c r="U26" s="69"/>
      <c r="V26" s="69"/>
      <c r="W26" s="69"/>
      <c r="X26" s="69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49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53"/>
      <c r="X30" s="69"/>
      <c r="Y30" s="53">
        <v>3.2</v>
      </c>
      <c r="Z30" s="109"/>
      <c r="AA30" s="53">
        <v>4.46</v>
      </c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7.66</v>
      </c>
      <c r="AP30" s="50">
        <f t="shared" si="1"/>
        <v>0</v>
      </c>
      <c r="AQ30" s="53">
        <f t="shared" si="2"/>
        <v>7.66</v>
      </c>
      <c r="AT30" s="19"/>
      <c r="AU30" s="19"/>
      <c r="AV30" s="19"/>
    </row>
    <row r="31" spans="2:48" ht="50.25" customHeight="1" x14ac:dyDescent="0.55000000000000004">
      <c r="B31" s="79" t="s">
        <v>65</v>
      </c>
      <c r="C31" s="53"/>
      <c r="D31" s="53"/>
      <c r="E31" s="53"/>
      <c r="F31" s="53"/>
      <c r="G31" s="53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69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51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55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31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56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53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62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69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64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61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>
        <v>0.2</v>
      </c>
      <c r="Z40" s="69"/>
      <c r="AA40" s="69"/>
      <c r="AB40" s="53"/>
      <c r="AC40" s="69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0.2</v>
      </c>
      <c r="AP40" s="50">
        <f>SUMIF($C$11:$AN$11,"I.Mad",C40:AN40)</f>
        <v>0</v>
      </c>
      <c r="AQ40" s="53">
        <f>SUM(AO40:AP40)</f>
        <v>0.2</v>
      </c>
    </row>
    <row r="41" spans="2:43" ht="50.25" customHeight="1" x14ac:dyDescent="0.55000000000000004">
      <c r="B41" s="81" t="s">
        <v>32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580</v>
      </c>
      <c r="F41" s="53">
        <f t="shared" si="5"/>
        <v>0</v>
      </c>
      <c r="G41" s="53">
        <f t="shared" si="5"/>
        <v>2620.8649999999998</v>
      </c>
      <c r="H41" s="53">
        <f t="shared" si="5"/>
        <v>2330.915</v>
      </c>
      <c r="I41" s="53">
        <f t="shared" si="5"/>
        <v>4762.66</v>
      </c>
      <c r="J41" s="53">
        <f t="shared" si="5"/>
        <v>4760.99</v>
      </c>
      <c r="K41" s="53">
        <f t="shared" si="5"/>
        <v>0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930</v>
      </c>
      <c r="R41" s="53">
        <f t="shared" si="5"/>
        <v>0</v>
      </c>
      <c r="S41" s="53">
        <f t="shared" si="5"/>
        <v>290</v>
      </c>
      <c r="T41" s="53">
        <f t="shared" si="5"/>
        <v>0</v>
      </c>
      <c r="U41" s="53">
        <f t="shared" si="5"/>
        <v>400</v>
      </c>
      <c r="V41" s="53">
        <f t="shared" si="5"/>
        <v>165</v>
      </c>
      <c r="W41" s="53">
        <f t="shared" si="5"/>
        <v>460</v>
      </c>
      <c r="X41" s="53">
        <f t="shared" si="5"/>
        <v>0</v>
      </c>
      <c r="Y41" s="53">
        <f t="shared" si="5"/>
        <v>2296.585</v>
      </c>
      <c r="Z41" s="53">
        <f t="shared" si="5"/>
        <v>739.72</v>
      </c>
      <c r="AA41" s="53">
        <f t="shared" si="5"/>
        <v>4453.0886080977843</v>
      </c>
      <c r="AB41" s="53">
        <f t="shared" si="5"/>
        <v>0</v>
      </c>
      <c r="AC41" s="53">
        <f>+SUM(AC24:AC40,AC18,AC12)</f>
        <v>7818.2060000000001</v>
      </c>
      <c r="AD41" s="53">
        <f t="shared" si="5"/>
        <v>0</v>
      </c>
      <c r="AE41" s="53">
        <f t="shared" si="5"/>
        <v>0</v>
      </c>
      <c r="AF41" s="53">
        <f t="shared" si="5"/>
        <v>0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0</v>
      </c>
      <c r="AL41" s="53">
        <f t="shared" si="5"/>
        <v>0</v>
      </c>
      <c r="AM41" s="53">
        <f t="shared" si="5"/>
        <v>0</v>
      </c>
      <c r="AN41" s="53">
        <f t="shared" si="5"/>
        <v>0</v>
      </c>
      <c r="AO41" s="53">
        <f>SUM(AO12,AO18,AO24:AO37)</f>
        <v>24611.204608097785</v>
      </c>
      <c r="AP41" s="53">
        <f>SUM(AP12,AP18,AP24:AP37)</f>
        <v>7996.6249999999991</v>
      </c>
      <c r="AQ41" s="53">
        <f>SUM(AO41:AP41)</f>
        <v>32607.829608097785</v>
      </c>
    </row>
    <row r="42" spans="2:43" ht="50.25" customHeight="1" x14ac:dyDescent="0.55000000000000004">
      <c r="B42" s="78" t="s">
        <v>37</v>
      </c>
      <c r="C42" s="23"/>
      <c r="D42" s="23"/>
      <c r="E42" s="23"/>
      <c r="F42" s="55"/>
      <c r="G42" s="55">
        <v>17.8</v>
      </c>
      <c r="H42" s="55"/>
      <c r="I42" s="55">
        <v>19.8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55"/>
      <c r="AM42" s="55">
        <v>16.2</v>
      </c>
      <c r="AN42" s="55"/>
      <c r="AO42" s="24"/>
      <c r="AP42" s="24"/>
      <c r="AQ42" s="8"/>
    </row>
    <row r="43" spans="2:43" ht="26.25" x14ac:dyDescent="0.4">
      <c r="B43" s="113" t="s">
        <v>33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39</v>
      </c>
      <c r="C44" s="65" t="s">
        <v>57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34</v>
      </c>
      <c r="C45" s="14"/>
      <c r="D45" s="14"/>
      <c r="E45" s="14"/>
      <c r="F45" s="110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/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67</v>
      </c>
      <c r="AN46" s="3"/>
    </row>
    <row r="47" spans="2:43" ht="45" x14ac:dyDescent="0.6">
      <c r="B47" s="114" t="s">
        <v>63</v>
      </c>
      <c r="D47" s="70"/>
      <c r="E47" s="14"/>
      <c r="F47" s="14"/>
      <c r="G47" s="14"/>
      <c r="H47" s="14"/>
      <c r="I47" s="28"/>
      <c r="J47" s="28"/>
      <c r="K47" s="108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8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8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7"/>
      <c r="L50" s="28"/>
      <c r="M50" s="63"/>
      <c r="N50" s="64"/>
      <c r="O50" s="28"/>
      <c r="P50" s="36"/>
      <c r="S50" s="105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5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5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2018-11-19T17:24:41Z</cp:lastPrinted>
  <dcterms:created xsi:type="dcterms:W3CDTF">2008-10-21T17:58:04Z</dcterms:created>
  <dcterms:modified xsi:type="dcterms:W3CDTF">2019-06-03T19:05:51Z</dcterms:modified>
</cp:coreProperties>
</file>