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C3278FB5-35C5-433E-949B-19D559524A29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<sst xmlns="http://schemas.openxmlformats.org/spreadsheetml/2006/main" count="387" uniqueCount="69">
  <si>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</si>
  <si>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</si>
  <si>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</si>
  <si>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</si>
  <si>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</si>
  <si>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</si>
  <si>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</si>
  <si>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</si>
  <si>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</si>
  <si>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</si>
  <si>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</si>
  <si>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</si>
  <si>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</si>
  <si>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</si>
  <si>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</si>
  <si>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</si>
  <si>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</si>
  <si>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</si>
  <si>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</si>
  <si>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</si>
  <si>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</si>
  <si>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</si>
  <si>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</si>
  <si>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</si>
  <si>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</si>
  <si>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</si>
  <si>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</si>
  <si>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</si>
  <si>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</si>
  <si>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</si>
  <si>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</si>
  <si>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</si>
  <si>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</si>
  <si>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</si>
  <si>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</si>
  <si>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</si>
  <si>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</si>
  <si>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</si>
  <si>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</si>
  <si>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</si>
  <si>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</si>
  <si>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</si>
  <si>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</si>
  <si>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</si>
  <si>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</si>
  <si>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</si>
  <si>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</si>
  <si>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</si>
  <si>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</si>
  <si>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</si>
  <si>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</si>
  <si>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</si>
  <si>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</si>
  <si>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</si>
  <si>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</si>
  <si>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</si>
  <si>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</si>
  <si>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</si>
  <si>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</si>
  <si>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</si>
  <si>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</si>
  <si>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</si>
  <si>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</si>
  <si>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</si>
  <si>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</si>
  <si>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>SM</t>
  </si>
  <si>
    <t xml:space="preserve">        Fecha  : 27/01/2023</t>
  </si>
  <si>
    <t>Callao, 30 de enero del 2022</t>
  </si>
  <si>
    <t xml:space="preserve">           Atención: Sr. Raúl Pérez 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</si>
</sst>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5200</v>
      </c>
      <c r="H12" s="25">
        <v>178</v>
      </c>
      <c r="I12" s="25">
        <v>3962.92</v>
      </c>
      <c r="J12" s="25">
        <v>22.05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1337.39</v>
      </c>
      <c r="X12" s="25">
        <v>0</v>
      </c>
      <c r="Y12" s="25">
        <v>4674.2658799999999</v>
      </c>
      <c r="Z12" s="25">
        <v>132.91499999999999</v>
      </c>
      <c r="AA12" s="25">
        <v>1099.165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77</v>
      </c>
      <c r="AO12" s="25">
        <f>SUMIF($C$11:$AN$11,"Ind",C12:AN12)</f>
        <v>16273.740880000001</v>
      </c>
      <c r="AP12" s="25">
        <f>SUMIF($C$11:$AN$11,"I.Mad",C12:AN12)</f>
        <v>409.96500000000003</v>
      </c>
      <c r="AQ12" s="25">
        <f>SUM(AO12:AP12)</f>
        <v>16683.705880000001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70</v>
      </c>
      <c r="H13" s="25">
        <v>5</v>
      </c>
      <c r="I13" s="25">
        <v>39</v>
      </c>
      <c r="J13" s="25">
        <v>1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>
        <v>16</v>
      </c>
      <c r="X13" s="25" t="s">
        <v>33</v>
      </c>
      <c r="Y13" s="25">
        <v>50</v>
      </c>
      <c r="Z13" s="25">
        <v>2</v>
      </c>
      <c r="AA13" s="25">
        <v>6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>
        <v>1</v>
      </c>
      <c r="AO13" s="25">
        <f>SUMIF($C$11:$AN$11,"Ind*",C13:AN13)</f>
        <v>181</v>
      </c>
      <c r="AP13" s="25">
        <f>SUMIF($C$11:$AN$11,"I.Mad",C13:AN13)</f>
        <v>9</v>
      </c>
      <c r="AQ13" s="25">
        <f>SUM(AO13:AP13)</f>
        <v>190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17</v>
      </c>
      <c r="H14" s="25" t="s">
        <v>65</v>
      </c>
      <c r="I14" s="25">
        <v>6</v>
      </c>
      <c r="J14" s="25" t="s">
        <v>65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>
        <v>6</v>
      </c>
      <c r="X14" s="25" t="s">
        <v>33</v>
      </c>
      <c r="Y14" s="25">
        <v>8</v>
      </c>
      <c r="Z14" s="25" t="s">
        <v>65</v>
      </c>
      <c r="AA14" s="25">
        <v>2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>
        <v>1</v>
      </c>
      <c r="AO14" s="25">
        <f>SUMIF($C$11:$AN$11,"Ind*",C14:AN14)</f>
        <v>39</v>
      </c>
      <c r="AP14" s="25">
        <f>SUMIF($C$11:$AN$11,"I.Mad",C14:AN14)</f>
        <v>1</v>
      </c>
      <c r="AQ14" s="25">
        <f>SUM(AO14:AP14)</f>
        <v>40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12.152494936306116</v>
      </c>
      <c r="H15" s="25" t="s">
        <v>33</v>
      </c>
      <c r="I15" s="25">
        <v>12.112720435470717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>
        <v>51.438118903255976</v>
      </c>
      <c r="X15" s="25" t="s">
        <v>33</v>
      </c>
      <c r="Y15" s="25">
        <v>24.253059</v>
      </c>
      <c r="Z15" s="25" t="s">
        <v>33</v>
      </c>
      <c r="AA15" s="25">
        <v>81.731964761305377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>
        <v>54.8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 t="s">
        <v>33</v>
      </c>
      <c r="I16" s="30">
        <v>13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>
        <v>11.5</v>
      </c>
      <c r="X16" s="30" t="s">
        <v>33</v>
      </c>
      <c r="Y16" s="30">
        <v>12</v>
      </c>
      <c r="Z16" s="30" t="s">
        <v>33</v>
      </c>
      <c r="AA16" s="30">
        <v>11.5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>
        <v>12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>
        <v>13.2</v>
      </c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>
        <v>4</v>
      </c>
      <c r="Z30" s="25"/>
      <c r="AA30" s="30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17.2</v>
      </c>
      <c r="AP30" s="25">
        <f t="shared" si="1"/>
        <v>0</v>
      </c>
      <c r="AQ30" s="36">
        <f t="shared" si="2"/>
        <v>17.2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5213.2</v>
      </c>
      <c r="H41" s="36">
        <f t="shared" si="3"/>
        <v>178</v>
      </c>
      <c r="I41" s="36">
        <f t="shared" si="3"/>
        <v>3962.92</v>
      </c>
      <c r="J41" s="36">
        <f t="shared" si="3"/>
        <v>22.05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1337.39</v>
      </c>
      <c r="X41" s="36">
        <f t="shared" si="3"/>
        <v>0</v>
      </c>
      <c r="Y41" s="36">
        <f t="shared" si="3"/>
        <v>4678.2658799999999</v>
      </c>
      <c r="Z41" s="36">
        <f t="shared" si="3"/>
        <v>132.91499999999999</v>
      </c>
      <c r="AA41" s="36">
        <f t="shared" si="3"/>
        <v>1099.165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77</v>
      </c>
      <c r="AO41" s="36">
        <f>SUM(AO12,AO18,AO24:AO37)</f>
        <v>16290.940880000002</v>
      </c>
      <c r="AP41" s="36">
        <f>SUM(AP12,AP18,AP24:AP37)</f>
        <v>409.96500000000003</v>
      </c>
      <c r="AQ41" s="36">
        <f t="shared" si="2"/>
        <v>16700.905880000002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16.399999999999999</v>
      </c>
      <c r="H42" s="30"/>
      <c r="I42" s="30">
        <v>19.3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2023-01-30T16:39:58Z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