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P33" i="1"/>
  <c r="AO33" i="1"/>
  <c r="AQ33" i="1" s="1"/>
  <c r="AP32" i="1"/>
  <c r="AO32" i="1"/>
  <c r="AP31" i="1"/>
  <c r="AO31" i="1"/>
  <c r="AP30" i="1"/>
  <c r="AO30" i="1"/>
  <c r="AQ30" i="1" s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Q20" i="1" s="1"/>
  <c r="AO20" i="1"/>
  <c r="AP19" i="1"/>
  <c r="AO19" i="1"/>
  <c r="AQ19" i="1" s="1"/>
  <c r="AP18" i="1"/>
  <c r="AO18" i="1"/>
  <c r="AQ18" i="1" s="1"/>
  <c r="AP14" i="1"/>
  <c r="AO14" i="1"/>
  <c r="AP13" i="1"/>
  <c r="AO13" i="1"/>
  <c r="AP12" i="1"/>
  <c r="AO12" i="1"/>
  <c r="AQ29" i="1" l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<sst xmlns="http://schemas.openxmlformats.org/spreadsheetml/2006/main" count="356" uniqueCount="69">
  <si>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</si>
  <si>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</si>
  <si>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</si>
  <si>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</si>
  <si>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</si>
  <si>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</si>
  <si>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</si>
  <si>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</si>
  <si>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</si>
  <si>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</si>
  <si>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</si>
  <si>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</si>
  <si>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</si>
  <si>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</si>
  <si>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</si>
  <si>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</si>
  <si>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</si>
  <si>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</si>
  <si>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</si>
  <si>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</si>
  <si>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</si>
  <si>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</si>
  <si>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</si>
  <si>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</si>
  <si>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</si>
  <si>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</si>
  <si>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</si>
  <si>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</si>
  <si>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</si>
  <si>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</si>
  <si>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</si>
  <si>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</si>
  <si>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</si>
  <si>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</si>
  <si>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</si>
  <si>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</si>
  <si>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</si>
  <si>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</si>
  <si>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</si>
  <si>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</si>
  <si>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</si>
  <si>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</si>
  <si>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</si>
  <si>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</si>
  <si>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</si>
  <si>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</si>
  <si>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</si>
  <si>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</si>
  <si>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</si>
  <si>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</si>
  <si>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</si>
  <si>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</si>
  <si>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</si>
  <si>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</si>
  <si>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</si>
  <si>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</si>
  <si>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</si>
  <si>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</si>
  <si>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</si>
  <si>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</si>
  <si>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</si>
  <si>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</si>
  <si>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</si>
  <si>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</si>
  <si>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R.M.N°173-2021-PRODUCE; R.M.N°380-2021-PRODUCE</t>
  </si>
  <si>
    <t xml:space="preserve">           Atención: Sr. Jorge Luis Prado Palomino</t>
  </si>
  <si>
    <t>SM</t>
  </si>
  <si>
    <t xml:space="preserve">        Fecha  :30/11/2021</t>
  </si>
  <si>
    <t>Callao, 01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</si>
</sst>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8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8" fillId="2" borderId="4" xfId="0" applyNumberFormat="1" applyFont="1" applyFill="1" applyBorder="1" applyAlignment="1">
      <alignment horizontal="center" wrapText="1"/>
    </xf>
    <xf numFmtId="168" fontId="18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K1" zoomScale="23" zoomScaleNormal="23" workbookViewId="0">
      <selection activeCell="AA31" sqref="AA31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65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3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4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67</v>
      </c>
      <c r="AP8" s="71"/>
      <c r="AQ8" s="71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66" t="s">
        <v>8</v>
      </c>
      <c r="D10" s="66"/>
      <c r="E10" s="66" t="s">
        <v>9</v>
      </c>
      <c r="F10" s="66"/>
      <c r="G10" s="66" t="s">
        <v>10</v>
      </c>
      <c r="H10" s="66"/>
      <c r="I10" s="66" t="s">
        <v>11</v>
      </c>
      <c r="J10" s="66"/>
      <c r="K10" s="66" t="s">
        <v>12</v>
      </c>
      <c r="L10" s="66"/>
      <c r="M10" s="66" t="s">
        <v>13</v>
      </c>
      <c r="N10" s="66"/>
      <c r="O10" s="66" t="s">
        <v>14</v>
      </c>
      <c r="P10" s="66"/>
      <c r="Q10" s="66" t="s">
        <v>15</v>
      </c>
      <c r="R10" s="66"/>
      <c r="S10" s="66" t="s">
        <v>16</v>
      </c>
      <c r="T10" s="66"/>
      <c r="U10" s="66" t="s">
        <v>17</v>
      </c>
      <c r="V10" s="66"/>
      <c r="W10" s="66" t="s">
        <v>18</v>
      </c>
      <c r="X10" s="66"/>
      <c r="Y10" s="68" t="s">
        <v>19</v>
      </c>
      <c r="Z10" s="68"/>
      <c r="AA10" s="66" t="s">
        <v>20</v>
      </c>
      <c r="AB10" s="66"/>
      <c r="AC10" s="66" t="s">
        <v>21</v>
      </c>
      <c r="AD10" s="66"/>
      <c r="AE10" s="66" t="s">
        <v>22</v>
      </c>
      <c r="AF10" s="66"/>
      <c r="AG10" s="66" t="s">
        <v>23</v>
      </c>
      <c r="AH10" s="66"/>
      <c r="AI10" s="66" t="s">
        <v>24</v>
      </c>
      <c r="AJ10" s="66"/>
      <c r="AK10" s="66" t="s">
        <v>25</v>
      </c>
      <c r="AL10" s="66"/>
      <c r="AM10" s="66" t="s">
        <v>26</v>
      </c>
      <c r="AN10" s="66"/>
      <c r="AO10" s="67" t="s">
        <v>27</v>
      </c>
      <c r="AP10" s="67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5193.829999999999</v>
      </c>
      <c r="H12" s="30">
        <v>3690.0099999999998</v>
      </c>
      <c r="I12" s="30">
        <v>9803.34</v>
      </c>
      <c r="J12" s="30">
        <v>10692.27</v>
      </c>
      <c r="K12" s="30">
        <v>993.86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1300</v>
      </c>
      <c r="R12" s="30">
        <v>0</v>
      </c>
      <c r="S12" s="30">
        <v>2420.1350000000002</v>
      </c>
      <c r="T12" s="30">
        <v>0</v>
      </c>
      <c r="U12" s="30">
        <v>1710</v>
      </c>
      <c r="V12" s="30">
        <v>460</v>
      </c>
      <c r="W12" s="30">
        <v>5665</v>
      </c>
      <c r="X12" s="30">
        <v>0</v>
      </c>
      <c r="Y12" s="30">
        <v>5923.4150000000009</v>
      </c>
      <c r="Z12" s="30">
        <v>1428.3650000000002</v>
      </c>
      <c r="AA12" s="30">
        <v>1193.9349999999999</v>
      </c>
      <c r="AB12" s="30">
        <v>0</v>
      </c>
      <c r="AC12" s="30">
        <v>638.065083125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233.85499999999999</v>
      </c>
      <c r="AN12" s="30">
        <v>46.314999999999998</v>
      </c>
      <c r="AO12" s="30">
        <f>SUMIF($C$11:$AN$11,"Ind",C12:AN12)</f>
        <v>35075.435083125005</v>
      </c>
      <c r="AP12" s="30">
        <f>SUMIF($C$11:$AN$11,"I.Mad",C12:AN12)</f>
        <v>16316.960000000001</v>
      </c>
      <c r="AQ12" s="30">
        <f>SUM(AO12:AP12)</f>
        <v>51392.395083125004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>
        <v>24</v>
      </c>
      <c r="H13" s="30">
        <v>82</v>
      </c>
      <c r="I13" s="30">
        <v>78</v>
      </c>
      <c r="J13" s="30">
        <v>163</v>
      </c>
      <c r="K13" s="30">
        <v>6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>
        <v>6</v>
      </c>
      <c r="R13" s="30" t="s">
        <v>33</v>
      </c>
      <c r="S13" s="30">
        <v>12</v>
      </c>
      <c r="T13" s="30" t="s">
        <v>33</v>
      </c>
      <c r="U13" s="30">
        <v>10</v>
      </c>
      <c r="V13" s="30">
        <v>5</v>
      </c>
      <c r="W13" s="30">
        <v>32</v>
      </c>
      <c r="X13" s="30" t="s">
        <v>33</v>
      </c>
      <c r="Y13" s="30">
        <v>47</v>
      </c>
      <c r="Z13" s="30">
        <v>17</v>
      </c>
      <c r="AA13" s="30">
        <v>4</v>
      </c>
      <c r="AB13" s="30" t="s">
        <v>33</v>
      </c>
      <c r="AC13" s="30">
        <v>2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>
        <v>4</v>
      </c>
      <c r="AN13" s="30">
        <v>1</v>
      </c>
      <c r="AO13" s="30">
        <f>SUMIF($C$11:$AN$11,"Ind*",C13:AN13)</f>
        <v>225</v>
      </c>
      <c r="AP13" s="30">
        <f>SUMIF($C$11:$AN$11,"I.Mad",C13:AN13)</f>
        <v>268</v>
      </c>
      <c r="AQ13" s="30">
        <f>SUM(AO13:AP13)</f>
        <v>493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>
        <v>4</v>
      </c>
      <c r="H14" s="30">
        <v>14</v>
      </c>
      <c r="I14" s="30">
        <v>22</v>
      </c>
      <c r="J14" s="30">
        <v>33</v>
      </c>
      <c r="K14" s="30" t="s">
        <v>66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>
        <v>4</v>
      </c>
      <c r="R14" s="30" t="s">
        <v>33</v>
      </c>
      <c r="S14" s="30">
        <v>5</v>
      </c>
      <c r="T14" s="30" t="s">
        <v>33</v>
      </c>
      <c r="U14" s="30">
        <v>2</v>
      </c>
      <c r="V14" s="30">
        <v>5</v>
      </c>
      <c r="W14" s="30">
        <v>14</v>
      </c>
      <c r="X14" s="30" t="s">
        <v>33</v>
      </c>
      <c r="Y14" s="30">
        <v>13</v>
      </c>
      <c r="Z14" s="30">
        <v>4</v>
      </c>
      <c r="AA14" s="30">
        <v>2</v>
      </c>
      <c r="AB14" s="30" t="s">
        <v>33</v>
      </c>
      <c r="AC14" s="30">
        <v>2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>
        <v>3</v>
      </c>
      <c r="AN14" s="30" t="s">
        <v>66</v>
      </c>
      <c r="AO14" s="30">
        <f>SUMIF($C$11:$AN$11,"Ind*",C14:AN14)</f>
        <v>71</v>
      </c>
      <c r="AP14" s="30">
        <f>SUMIF($C$11:$AN$11,"I.Mad",C14:AN14)</f>
        <v>56</v>
      </c>
      <c r="AQ14" s="30">
        <f>SUM(AO14:AP14)</f>
        <v>127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>
        <v>5.551603900820548</v>
      </c>
      <c r="H15" s="30">
        <v>14.425582058676039</v>
      </c>
      <c r="I15" s="30">
        <v>3.8635662772487738</v>
      </c>
      <c r="J15" s="30">
        <v>2.734993178564693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>
        <v>2.5680874414325841</v>
      </c>
      <c r="R15" s="30" t="s">
        <v>33</v>
      </c>
      <c r="S15" s="30">
        <v>3.9380715912912079</v>
      </c>
      <c r="T15" s="30" t="s">
        <v>33</v>
      </c>
      <c r="U15" s="30">
        <v>2.1570054098534044</v>
      </c>
      <c r="V15" s="30">
        <v>6.6913805960750077</v>
      </c>
      <c r="W15" s="30">
        <v>5.1525723481532006</v>
      </c>
      <c r="X15" s="30" t="s">
        <v>33</v>
      </c>
      <c r="Y15" s="30">
        <v>12.487710767170391</v>
      </c>
      <c r="Z15" s="30">
        <v>12.108379008986399</v>
      </c>
      <c r="AA15" s="30">
        <v>12.19489754057558</v>
      </c>
      <c r="AB15" s="30" t="s">
        <v>33</v>
      </c>
      <c r="AC15" s="30">
        <v>6.7744432904875724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>
        <v>35.514314117072693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>
        <v>13</v>
      </c>
      <c r="H16" s="36">
        <v>13</v>
      </c>
      <c r="I16" s="36">
        <v>13</v>
      </c>
      <c r="J16" s="36">
        <v>13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>
        <v>13</v>
      </c>
      <c r="R16" s="36" t="s">
        <v>33</v>
      </c>
      <c r="S16" s="36">
        <v>12.5</v>
      </c>
      <c r="T16" s="36" t="s">
        <v>33</v>
      </c>
      <c r="U16" s="36">
        <v>13</v>
      </c>
      <c r="V16" s="36">
        <v>13</v>
      </c>
      <c r="W16" s="36">
        <v>13</v>
      </c>
      <c r="X16" s="36" t="s">
        <v>33</v>
      </c>
      <c r="Y16" s="36">
        <v>12.5</v>
      </c>
      <c r="Z16" s="36">
        <v>13.5</v>
      </c>
      <c r="AA16" s="36">
        <v>13</v>
      </c>
      <c r="AB16" s="36" t="s">
        <v>33</v>
      </c>
      <c r="AC16" s="36">
        <v>13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>
        <v>12.5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>
        <v>1.75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1.75</v>
      </c>
      <c r="AP30" s="30">
        <f t="shared" si="1"/>
        <v>0</v>
      </c>
      <c r="AQ30" s="42">
        <f t="shared" si="2"/>
        <v>1.75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5193.829999999999</v>
      </c>
      <c r="H41" s="42">
        <f t="shared" si="3"/>
        <v>3690.0099999999998</v>
      </c>
      <c r="I41" s="42">
        <f t="shared" si="3"/>
        <v>9803.34</v>
      </c>
      <c r="J41" s="42">
        <f t="shared" si="3"/>
        <v>10692.27</v>
      </c>
      <c r="K41" s="42">
        <f t="shared" si="3"/>
        <v>993.86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1300</v>
      </c>
      <c r="R41" s="42">
        <f t="shared" si="3"/>
        <v>0</v>
      </c>
      <c r="S41" s="42">
        <f t="shared" si="3"/>
        <v>2420.1350000000002</v>
      </c>
      <c r="T41" s="42">
        <f t="shared" si="3"/>
        <v>0</v>
      </c>
      <c r="U41" s="42">
        <f t="shared" si="3"/>
        <v>1710</v>
      </c>
      <c r="V41" s="42">
        <f t="shared" si="3"/>
        <v>460</v>
      </c>
      <c r="W41" s="42">
        <f t="shared" si="3"/>
        <v>5665</v>
      </c>
      <c r="X41" s="42">
        <f t="shared" si="3"/>
        <v>0</v>
      </c>
      <c r="Y41" s="42">
        <f t="shared" si="3"/>
        <v>5923.4150000000009</v>
      </c>
      <c r="Z41" s="42">
        <f t="shared" si="3"/>
        <v>1428.3650000000002</v>
      </c>
      <c r="AA41" s="42">
        <f t="shared" si="3"/>
        <v>1195.6849999999999</v>
      </c>
      <c r="AB41" s="42">
        <f t="shared" si="3"/>
        <v>0</v>
      </c>
      <c r="AC41" s="42">
        <f t="shared" si="3"/>
        <v>638.065083125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233.85499999999999</v>
      </c>
      <c r="AN41" s="42">
        <f t="shared" si="3"/>
        <v>46.314999999999998</v>
      </c>
      <c r="AO41" s="42">
        <f>SUM(AO12,AO18,AO24:AO37)</f>
        <v>35077.185083125005</v>
      </c>
      <c r="AP41" s="42">
        <f>SUM(AP12,AP18,AP24:AP37)</f>
        <v>16316.960000000001</v>
      </c>
      <c r="AQ41" s="42">
        <f t="shared" si="2"/>
        <v>51394.145083125004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>
        <v>15.8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2021-12-02T15:13:33Z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