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<sst xmlns="http://schemas.openxmlformats.org/spreadsheetml/2006/main" count="356" uniqueCount="69">
  <si>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</si>
  <si>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</si>
  <si>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</si>
  <si>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</si>
  <si>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</si>
  <si>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</si>
  <si>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</si>
  <si>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</si>
  <si>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</si>
  <si>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</si>
  <si>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</si>
  <si>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</si>
  <si>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</si>
  <si>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</si>
  <si>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</si>
  <si>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</si>
  <si>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</si>
  <si>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</si>
  <si>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</si>
  <si>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</si>
  <si>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</si>
  <si>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</si>
  <si>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</si>
  <si>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</si>
  <si>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</si>
  <si>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</si>
  <si>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</si>
  <si>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</si>
  <si>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</si>
  <si>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</si>
  <si>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</si>
  <si>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</si>
  <si>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</si>
  <si>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</si>
  <si>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</si>
  <si>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</si>
  <si>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</si>
  <si>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</si>
  <si>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</si>
  <si>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</si>
  <si>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</si>
  <si>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</si>
  <si>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</si>
  <si>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</si>
  <si>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</si>
  <si>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</si>
  <si>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</si>
  <si>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</si>
  <si>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</si>
  <si>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</si>
  <si>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</si>
  <si>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</si>
  <si>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</si>
  <si>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</si>
  <si>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</si>
  <si>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</si>
  <si>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</si>
  <si>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</si>
  <si>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</si>
  <si>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</si>
  <si>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</si>
  <si>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</si>
  <si>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</si>
  <si>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</si>
  <si>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</si>
  <si>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</si>
  <si>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SM</t>
  </si>
  <si>
    <t xml:space="preserve">        Fecha  :30/11/2021</t>
  </si>
  <si>
    <t>Callao, 01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</si>
</sst>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A31" sqref="AA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5193.829999999999</v>
      </c>
      <c r="H12" s="30">
        <v>3690.0099999999998</v>
      </c>
      <c r="I12" s="30">
        <v>9803.34</v>
      </c>
      <c r="J12" s="30">
        <v>10692.27</v>
      </c>
      <c r="K12" s="30">
        <v>993.86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1300</v>
      </c>
      <c r="R12" s="30">
        <v>0</v>
      </c>
      <c r="S12" s="30">
        <v>2420.1350000000002</v>
      </c>
      <c r="T12" s="30">
        <v>0</v>
      </c>
      <c r="U12" s="30">
        <v>1710</v>
      </c>
      <c r="V12" s="30">
        <v>460</v>
      </c>
      <c r="W12" s="30">
        <v>5665</v>
      </c>
      <c r="X12" s="30">
        <v>0</v>
      </c>
      <c r="Y12" s="30">
        <v>5923.4150000000009</v>
      </c>
      <c r="Z12" s="30">
        <v>1428.3650000000002</v>
      </c>
      <c r="AA12" s="30">
        <v>1193.9349999999999</v>
      </c>
      <c r="AB12" s="30">
        <v>0</v>
      </c>
      <c r="AC12" s="30">
        <v>638.065083125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233.85499999999999</v>
      </c>
      <c r="AN12" s="30">
        <v>46.314999999999998</v>
      </c>
      <c r="AO12" s="30">
        <f>SUMIF($C$11:$AN$11,"Ind",C12:AN12)</f>
        <v>35075.435083125005</v>
      </c>
      <c r="AP12" s="30">
        <f>SUMIF($C$11:$AN$11,"I.Mad",C12:AN12)</f>
        <v>16316.960000000001</v>
      </c>
      <c r="AQ12" s="30">
        <f>SUM(AO12:AP12)</f>
        <v>51392.395083125004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24</v>
      </c>
      <c r="H13" s="30">
        <v>82</v>
      </c>
      <c r="I13" s="30">
        <v>78</v>
      </c>
      <c r="J13" s="30">
        <v>163</v>
      </c>
      <c r="K13" s="30">
        <v>6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6</v>
      </c>
      <c r="R13" s="30" t="s">
        <v>33</v>
      </c>
      <c r="S13" s="30">
        <v>12</v>
      </c>
      <c r="T13" s="30" t="s">
        <v>33</v>
      </c>
      <c r="U13" s="30">
        <v>10</v>
      </c>
      <c r="V13" s="30">
        <v>5</v>
      </c>
      <c r="W13" s="30">
        <v>32</v>
      </c>
      <c r="X13" s="30" t="s">
        <v>33</v>
      </c>
      <c r="Y13" s="30">
        <v>47</v>
      </c>
      <c r="Z13" s="30">
        <v>17</v>
      </c>
      <c r="AA13" s="30">
        <v>4</v>
      </c>
      <c r="AB13" s="30" t="s">
        <v>33</v>
      </c>
      <c r="AC13" s="30">
        <v>2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225</v>
      </c>
      <c r="AP13" s="30">
        <f>SUMIF($C$11:$AN$11,"I.Mad",C13:AN13)</f>
        <v>268</v>
      </c>
      <c r="AQ13" s="30">
        <f>SUM(AO13:AP13)</f>
        <v>493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4</v>
      </c>
      <c r="H14" s="30">
        <v>14</v>
      </c>
      <c r="I14" s="30">
        <v>22</v>
      </c>
      <c r="J14" s="30">
        <v>33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4</v>
      </c>
      <c r="R14" s="30" t="s">
        <v>33</v>
      </c>
      <c r="S14" s="30">
        <v>5</v>
      </c>
      <c r="T14" s="30" t="s">
        <v>33</v>
      </c>
      <c r="U14" s="30">
        <v>2</v>
      </c>
      <c r="V14" s="30">
        <v>5</v>
      </c>
      <c r="W14" s="30">
        <v>14</v>
      </c>
      <c r="X14" s="30" t="s">
        <v>33</v>
      </c>
      <c r="Y14" s="30">
        <v>13</v>
      </c>
      <c r="Z14" s="30">
        <v>4</v>
      </c>
      <c r="AA14" s="30">
        <v>2</v>
      </c>
      <c r="AB14" s="30" t="s">
        <v>33</v>
      </c>
      <c r="AC14" s="30">
        <v>2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66</v>
      </c>
      <c r="AO14" s="30">
        <f>SUMIF($C$11:$AN$11,"Ind*",C14:AN14)</f>
        <v>71</v>
      </c>
      <c r="AP14" s="30">
        <f>SUMIF($C$11:$AN$11,"I.Mad",C14:AN14)</f>
        <v>56</v>
      </c>
      <c r="AQ14" s="30">
        <f>SUM(AO14:AP14)</f>
        <v>127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5.551603900820548</v>
      </c>
      <c r="H15" s="30">
        <v>14.425582058676039</v>
      </c>
      <c r="I15" s="30">
        <v>3.8635662772487738</v>
      </c>
      <c r="J15" s="30">
        <v>2.734993178564693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2.5680874414325841</v>
      </c>
      <c r="R15" s="30" t="s">
        <v>33</v>
      </c>
      <c r="S15" s="30">
        <v>3.9380715912912079</v>
      </c>
      <c r="T15" s="30" t="s">
        <v>33</v>
      </c>
      <c r="U15" s="30">
        <v>2.1570054098534044</v>
      </c>
      <c r="V15" s="30">
        <v>6.6913805960750077</v>
      </c>
      <c r="W15" s="30">
        <v>5.1525723481532006</v>
      </c>
      <c r="X15" s="30" t="s">
        <v>33</v>
      </c>
      <c r="Y15" s="30">
        <v>12.487710767170391</v>
      </c>
      <c r="Z15" s="30">
        <v>12.108379008986399</v>
      </c>
      <c r="AA15" s="30">
        <v>12.19489754057558</v>
      </c>
      <c r="AB15" s="30" t="s">
        <v>33</v>
      </c>
      <c r="AC15" s="30">
        <v>6.7744432904875724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35.514314117072693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12.5</v>
      </c>
      <c r="T16" s="36" t="s">
        <v>33</v>
      </c>
      <c r="U16" s="36">
        <v>13</v>
      </c>
      <c r="V16" s="36">
        <v>13</v>
      </c>
      <c r="W16" s="36">
        <v>13</v>
      </c>
      <c r="X16" s="36" t="s">
        <v>33</v>
      </c>
      <c r="Y16" s="36">
        <v>12.5</v>
      </c>
      <c r="Z16" s="36">
        <v>13.5</v>
      </c>
      <c r="AA16" s="36">
        <v>13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1.75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1.75</v>
      </c>
      <c r="AP30" s="30">
        <f t="shared" si="1"/>
        <v>0</v>
      </c>
      <c r="AQ30" s="42">
        <f t="shared" si="2"/>
        <v>1.75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5193.829999999999</v>
      </c>
      <c r="H41" s="42">
        <f t="shared" si="3"/>
        <v>3690.0099999999998</v>
      </c>
      <c r="I41" s="42">
        <f t="shared" si="3"/>
        <v>9803.34</v>
      </c>
      <c r="J41" s="42">
        <f t="shared" si="3"/>
        <v>10692.27</v>
      </c>
      <c r="K41" s="42">
        <f t="shared" si="3"/>
        <v>993.86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1300</v>
      </c>
      <c r="R41" s="42">
        <f t="shared" si="3"/>
        <v>0</v>
      </c>
      <c r="S41" s="42">
        <f t="shared" si="3"/>
        <v>2420.1350000000002</v>
      </c>
      <c r="T41" s="42">
        <f t="shared" si="3"/>
        <v>0</v>
      </c>
      <c r="U41" s="42">
        <f t="shared" si="3"/>
        <v>1710</v>
      </c>
      <c r="V41" s="42">
        <f t="shared" si="3"/>
        <v>460</v>
      </c>
      <c r="W41" s="42">
        <f t="shared" si="3"/>
        <v>5665</v>
      </c>
      <c r="X41" s="42">
        <f t="shared" si="3"/>
        <v>0</v>
      </c>
      <c r="Y41" s="42">
        <f t="shared" si="3"/>
        <v>5923.4150000000009</v>
      </c>
      <c r="Z41" s="42">
        <f t="shared" si="3"/>
        <v>1428.3650000000002</v>
      </c>
      <c r="AA41" s="42">
        <f t="shared" si="3"/>
        <v>1195.6849999999999</v>
      </c>
      <c r="AB41" s="42">
        <f t="shared" si="3"/>
        <v>0</v>
      </c>
      <c r="AC41" s="42">
        <f t="shared" si="3"/>
        <v>638.065083125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233.85499999999999</v>
      </c>
      <c r="AN41" s="42">
        <f t="shared" si="3"/>
        <v>46.314999999999998</v>
      </c>
      <c r="AO41" s="42">
        <f>SUM(AO12,AO18,AO24:AO37)</f>
        <v>35077.185083125005</v>
      </c>
      <c r="AP41" s="42">
        <f>SUM(AP12,AP18,AP24:AP37)</f>
        <v>16316.960000000001</v>
      </c>
      <c r="AQ41" s="42">
        <f t="shared" si="2"/>
        <v>51394.145083125004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2021-12-02T15:13:33Z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