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<sst xmlns="http://schemas.openxmlformats.org/spreadsheetml/2006/main" count="386" uniqueCount="69">
  <si>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</si>
  <si>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</si>
  <si>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</si>
  <si>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</si>
  <si>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</si>
  <si>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</si>
  <si>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</si>
  <si>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</si>
  <si>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</si>
  <si>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</si>
  <si>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</si>
  <si>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</si>
  <si>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</si>
  <si>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</si>
  <si>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</si>
  <si>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</si>
  <si>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</si>
  <si>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</si>
  <si>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</si>
  <si>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</si>
  <si>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</si>
  <si>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</si>
  <si>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</si>
  <si>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</si>
  <si>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</si>
  <si>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</si>
  <si>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</si>
  <si>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</si>
  <si>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</si>
  <si>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</si>
  <si>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</si>
  <si>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</si>
  <si>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</si>
  <si>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</si>
  <si>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</si>
  <si>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</si>
  <si>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</si>
  <si>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</si>
  <si>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</si>
  <si>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</si>
  <si>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</si>
  <si>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</si>
  <si>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</si>
  <si>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</si>
  <si>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</si>
  <si>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</si>
  <si>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</si>
  <si>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</si>
  <si>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</si>
  <si>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</si>
  <si>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</si>
  <si>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</si>
  <si>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</si>
  <si>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</si>
  <si>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</si>
  <si>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</si>
  <si>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</si>
  <si>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</si>
  <si>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</si>
  <si>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</si>
  <si>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</si>
  <si>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</si>
  <si>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</si>
  <si>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</si>
  <si>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</si>
  <si>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</si>
  <si>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29/12/2023</t>
  </si>
  <si>
    <t>Callao,31 de diciembre del 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</si>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</sst>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U7" zoomScale="24" zoomScaleNormal="24" workbookViewId="0">
      <selection activeCell="AL29" sqref="AL2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104.76</v>
      </c>
      <c r="J12" s="24">
        <v>2232.9250000000002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784.54499999999996</v>
      </c>
      <c r="V12" s="24">
        <v>0</v>
      </c>
      <c r="W12" s="24">
        <v>1271.3900000000001</v>
      </c>
      <c r="X12" s="24">
        <v>89.17</v>
      </c>
      <c r="Y12" s="24">
        <v>3018.22</v>
      </c>
      <c r="Z12" s="24">
        <v>585.04499999999996</v>
      </c>
      <c r="AA12" s="24">
        <v>1428.405</v>
      </c>
      <c r="AB12" s="24">
        <v>0</v>
      </c>
      <c r="AC12" s="24">
        <v>598.49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/>
      <c r="AL12" s="24">
        <v>0</v>
      </c>
      <c r="AM12" s="24">
        <v>0</v>
      </c>
      <c r="AN12" s="24">
        <v>0</v>
      </c>
      <c r="AO12" s="24">
        <f>SUMIF($C$11:$AN$11,"Ind",C12:AN12)</f>
        <v>7205.8099999999995</v>
      </c>
      <c r="AP12" s="24">
        <f>SUMIF($C$11:$AN$11,"I.Mad",C12:AN12)</f>
        <v>2907.1400000000003</v>
      </c>
      <c r="AQ12" s="24">
        <f>SUM(AO12:AP12)</f>
        <v>10112.950000000001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3</v>
      </c>
      <c r="J13" s="24">
        <v>29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>
        <v>5</v>
      </c>
      <c r="V13" s="24" t="s">
        <v>33</v>
      </c>
      <c r="W13" s="24">
        <v>17</v>
      </c>
      <c r="X13" s="24">
        <v>2</v>
      </c>
      <c r="Y13" s="24">
        <v>37</v>
      </c>
      <c r="Z13" s="24">
        <v>9</v>
      </c>
      <c r="AA13" s="24">
        <v>13</v>
      </c>
      <c r="AB13" s="24" t="s">
        <v>33</v>
      </c>
      <c r="AC13" s="24">
        <v>4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/>
      <c r="AL13" s="24" t="s">
        <v>33</v>
      </c>
      <c r="AM13" s="24" t="s">
        <v>33</v>
      </c>
      <c r="AN13" s="24" t="s">
        <v>33</v>
      </c>
      <c r="AO13" s="24">
        <f>SUMIF($C$11:$AN$11,"Ind*",C13:AN13)</f>
        <v>79</v>
      </c>
      <c r="AP13" s="24">
        <f>SUMIF($C$11:$AN$11,"I.Mad",C13:AN13)</f>
        <v>40</v>
      </c>
      <c r="AQ13" s="24">
        <f>SUM(AO13:AP13)</f>
        <v>119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68</v>
      </c>
      <c r="J14" s="24">
        <v>8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>
        <v>3</v>
      </c>
      <c r="V14" s="24" t="s">
        <v>33</v>
      </c>
      <c r="W14" s="24">
        <v>7</v>
      </c>
      <c r="X14" s="24" t="s">
        <v>68</v>
      </c>
      <c r="Y14" s="24" t="s">
        <v>68</v>
      </c>
      <c r="Z14" s="24" t="s">
        <v>68</v>
      </c>
      <c r="AA14" s="24">
        <v>3</v>
      </c>
      <c r="AB14" s="24" t="s">
        <v>33</v>
      </c>
      <c r="AC14" s="24">
        <v>1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/>
      <c r="AL14" s="24" t="s">
        <v>33</v>
      </c>
      <c r="AM14" s="24" t="s">
        <v>33</v>
      </c>
      <c r="AN14" s="24" t="s">
        <v>33</v>
      </c>
      <c r="AO14" s="24">
        <f>SUMIF($C$11:$AN$11,"Ind*",C14:AN14)</f>
        <v>14</v>
      </c>
      <c r="AP14" s="24">
        <f>SUMIF($C$11:$AN$11,"I.Mad",C14:AN14)</f>
        <v>8</v>
      </c>
      <c r="AQ14" s="24">
        <f>SUM(AO14:AP14)</f>
        <v>22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>
        <v>62.703114865489603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>
        <v>68.9017400274099</v>
      </c>
      <c r="V15" s="24" t="s">
        <v>33</v>
      </c>
      <c r="W15" s="24">
        <v>66.889806109774796</v>
      </c>
      <c r="X15" s="24" t="s">
        <v>33</v>
      </c>
      <c r="Y15" s="24" t="s">
        <v>33</v>
      </c>
      <c r="Z15" s="24" t="s">
        <v>33</v>
      </c>
      <c r="AA15" s="24">
        <v>67.400991305451996</v>
      </c>
      <c r="AB15" s="24" t="s">
        <v>33</v>
      </c>
      <c r="AC15" s="24">
        <v>42.533936651589499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/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7">
        <v>11.5</v>
      </c>
      <c r="V16" s="24" t="s">
        <v>33</v>
      </c>
      <c r="W16" s="27">
        <v>11.5</v>
      </c>
      <c r="X16" s="24" t="s">
        <v>33</v>
      </c>
      <c r="Y16" s="24" t="s">
        <v>33</v>
      </c>
      <c r="Z16" s="24" t="s">
        <v>33</v>
      </c>
      <c r="AA16" s="27">
        <v>11</v>
      </c>
      <c r="AB16" s="24" t="s">
        <v>33</v>
      </c>
      <c r="AC16" s="27">
        <v>12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/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27">
        <v>0.245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0.245</v>
      </c>
      <c r="AP30" s="24">
        <f t="shared" si="1"/>
        <v>0</v>
      </c>
      <c r="AQ30" s="32">
        <f t="shared" si="2"/>
        <v>0.245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104.76</v>
      </c>
      <c r="J41" s="32">
        <f t="shared" si="3"/>
        <v>2232.9250000000002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784.54499999999996</v>
      </c>
      <c r="V41" s="32">
        <f t="shared" si="3"/>
        <v>0</v>
      </c>
      <c r="W41" s="32">
        <f t="shared" si="3"/>
        <v>1271.3900000000001</v>
      </c>
      <c r="X41" s="32">
        <f t="shared" si="3"/>
        <v>89.17</v>
      </c>
      <c r="Y41" s="32">
        <f t="shared" si="3"/>
        <v>3018.22</v>
      </c>
      <c r="Z41" s="32">
        <f t="shared" si="3"/>
        <v>585.04499999999996</v>
      </c>
      <c r="AA41" s="32">
        <f>+SUM(AA24:AA40,AA18,C12)</f>
        <v>0.245</v>
      </c>
      <c r="AB41" s="32">
        <f t="shared" si="3"/>
        <v>0</v>
      </c>
      <c r="AC41" s="32">
        <f t="shared" si="3"/>
        <v>598.49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7206.0549999999994</v>
      </c>
      <c r="AP41" s="32">
        <f>SUM(AP12,AP18,AP24:AP37)</f>
        <v>2907.1400000000003</v>
      </c>
      <c r="AQ41" s="32">
        <f t="shared" si="2"/>
        <v>10113.195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2023-12-31T15:16:31Z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