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<sst xmlns="http://schemas.openxmlformats.org/spreadsheetml/2006/main" count="356" uniqueCount="69">
  <si>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</si>
  <si>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</si>
  <si>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</si>
  <si>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</si>
  <si>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</si>
  <si>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</si>
  <si>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</si>
  <si>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</si>
  <si>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</si>
  <si>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</si>
  <si>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</si>
  <si>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</si>
  <si>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</si>
  <si>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</si>
  <si>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</si>
  <si>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</si>
  <si>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</si>
  <si>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</si>
  <si>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</si>
  <si>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</si>
  <si>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</si>
  <si>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</si>
  <si>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</si>
  <si>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</si>
  <si>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</si>
  <si>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</si>
  <si>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</si>
  <si>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</si>
  <si>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</si>
  <si>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</si>
  <si>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</si>
  <si>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</si>
  <si>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</si>
  <si>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</si>
  <si>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</si>
  <si>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</si>
  <si>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</si>
  <si>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</si>
  <si>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</si>
  <si>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</si>
  <si>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</si>
  <si>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</si>
  <si>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</si>
  <si>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</si>
  <si>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</si>
  <si>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</si>
  <si>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</si>
  <si>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</si>
  <si>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</si>
  <si>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</si>
  <si>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</si>
  <si>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</si>
  <si>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</si>
  <si>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</si>
  <si>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</si>
  <si>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</si>
  <si>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</si>
  <si>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</si>
  <si>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</si>
  <si>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</si>
  <si>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</si>
  <si>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</si>
  <si>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</si>
  <si>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</si>
  <si>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</si>
  <si>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</si>
  <si>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Callao, 29 de noviembre del 2021</t>
  </si>
  <si>
    <t xml:space="preserve">        Fecha  :28/11/2021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</si>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</sst>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O1" zoomScale="23" zoomScaleNormal="23" workbookViewId="0">
      <selection activeCell="AB23" sqref="AB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444.95499999999998</v>
      </c>
      <c r="H12" s="30">
        <v>3649.775000000001</v>
      </c>
      <c r="I12" s="30">
        <v>8731.16</v>
      </c>
      <c r="J12" s="30">
        <v>6744.11</v>
      </c>
      <c r="K12" s="30">
        <v>1107.5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5120</v>
      </c>
      <c r="R12" s="30">
        <v>0</v>
      </c>
      <c r="S12" s="30">
        <v>4189.585</v>
      </c>
      <c r="T12" s="30">
        <v>0</v>
      </c>
      <c r="U12" s="30">
        <v>1750</v>
      </c>
      <c r="V12" s="30">
        <v>547</v>
      </c>
      <c r="W12" s="30">
        <v>6690</v>
      </c>
      <c r="X12" s="30">
        <v>0</v>
      </c>
      <c r="Y12" s="30">
        <v>8419.6859999999997</v>
      </c>
      <c r="Z12" s="30">
        <v>1429.4449999999999</v>
      </c>
      <c r="AA12" s="30">
        <v>3975.297</v>
      </c>
      <c r="AB12" s="30">
        <v>0</v>
      </c>
      <c r="AC12" s="30">
        <v>3098.2469947916666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794.92</v>
      </c>
      <c r="AN12" s="30">
        <v>78.09</v>
      </c>
      <c r="AO12" s="30">
        <f>SUMIF($C$11:$AN$11,"Ind",C12:AN12)</f>
        <v>44321.349994791664</v>
      </c>
      <c r="AP12" s="30">
        <f>SUMIF($C$11:$AN$11,"I.Mad",C12:AN12)</f>
        <v>12448.42</v>
      </c>
      <c r="AQ12" s="30">
        <f>SUM(AO12:AP12)</f>
        <v>56769.769994791663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7</v>
      </c>
      <c r="H13" s="30">
        <v>105</v>
      </c>
      <c r="I13" s="30">
        <v>75</v>
      </c>
      <c r="J13" s="30">
        <v>130</v>
      </c>
      <c r="K13" s="30">
        <v>7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19</v>
      </c>
      <c r="R13" s="30" t="s">
        <v>33</v>
      </c>
      <c r="S13" s="30">
        <v>16</v>
      </c>
      <c r="T13" s="30" t="s">
        <v>33</v>
      </c>
      <c r="U13" s="30">
        <v>6</v>
      </c>
      <c r="V13" s="30">
        <v>7</v>
      </c>
      <c r="W13" s="30">
        <v>23</v>
      </c>
      <c r="X13" s="30" t="s">
        <v>33</v>
      </c>
      <c r="Y13" s="30">
        <v>42</v>
      </c>
      <c r="Z13" s="30">
        <v>16</v>
      </c>
      <c r="AA13" s="30">
        <v>12</v>
      </c>
      <c r="AB13" s="30" t="s">
        <v>33</v>
      </c>
      <c r="AC13" s="30">
        <v>9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220</v>
      </c>
      <c r="AP13" s="30">
        <f>SUMIF($C$11:$AN$11,"I.Mad",C13:AN13)</f>
        <v>259</v>
      </c>
      <c r="AQ13" s="30">
        <f>SUM(AO13:AP13)</f>
        <v>479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</v>
      </c>
      <c r="H14" s="30">
        <v>16</v>
      </c>
      <c r="I14" s="30">
        <v>15</v>
      </c>
      <c r="J14" s="30">
        <v>24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5</v>
      </c>
      <c r="T14" s="30" t="s">
        <v>33</v>
      </c>
      <c r="U14" s="30">
        <v>2</v>
      </c>
      <c r="V14" s="30">
        <v>6</v>
      </c>
      <c r="W14" s="30">
        <v>12</v>
      </c>
      <c r="X14" s="30" t="s">
        <v>33</v>
      </c>
      <c r="Y14" s="30">
        <v>11</v>
      </c>
      <c r="Z14" s="30">
        <v>6</v>
      </c>
      <c r="AA14" s="30">
        <v>4</v>
      </c>
      <c r="AB14" s="30" t="s">
        <v>33</v>
      </c>
      <c r="AC14" s="30">
        <v>5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68</v>
      </c>
      <c r="AO14" s="30">
        <f>SUMIF($C$11:$AN$11,"Ind*",C14:AN14)</f>
        <v>68</v>
      </c>
      <c r="AP14" s="30">
        <f>SUMIF($C$11:$AN$11,"I.Mad",C14:AN14)</f>
        <v>52</v>
      </c>
      <c r="AQ14" s="30">
        <f>SUM(AO14:AP14)</f>
        <v>120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9.0909090909090899</v>
      </c>
      <c r="H15" s="30">
        <v>9.2018528099230057</v>
      </c>
      <c r="I15" s="30">
        <v>13.853573269420677</v>
      </c>
      <c r="J15" s="30">
        <v>9.3273127541941641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12.676527666955623</v>
      </c>
      <c r="R15" s="30" t="s">
        <v>33</v>
      </c>
      <c r="S15" s="30">
        <v>7.5999160888578379</v>
      </c>
      <c r="T15" s="30" t="s">
        <v>33</v>
      </c>
      <c r="U15" s="30">
        <v>26.065560682816031</v>
      </c>
      <c r="V15" s="30">
        <v>16.823939033080421</v>
      </c>
      <c r="W15" s="30">
        <v>16.160772159365223</v>
      </c>
      <c r="X15" s="30" t="s">
        <v>33</v>
      </c>
      <c r="Y15" s="30">
        <v>4.414732079953013</v>
      </c>
      <c r="Z15" s="30">
        <v>5.2188827376411489</v>
      </c>
      <c r="AA15" s="30">
        <v>12.253237991740729</v>
      </c>
      <c r="AB15" s="30" t="s">
        <v>33</v>
      </c>
      <c r="AC15" s="30">
        <v>9.6297311102492262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26.511808498370893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</v>
      </c>
      <c r="H16" s="36">
        <v>12.5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>
        <v>12</v>
      </c>
      <c r="V16" s="36">
        <v>12</v>
      </c>
      <c r="W16" s="36">
        <v>12.5</v>
      </c>
      <c r="X16" s="36" t="s">
        <v>33</v>
      </c>
      <c r="Y16" s="36">
        <v>12.5</v>
      </c>
      <c r="Z16" s="36">
        <v>13</v>
      </c>
      <c r="AA16" s="36">
        <v>12.5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3.0832816001011536</v>
      </c>
      <c r="AB30" s="42"/>
      <c r="AC30" s="42">
        <v>2.8930052083333333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5.9762868084344873</v>
      </c>
      <c r="AP30" s="30">
        <f t="shared" si="1"/>
        <v>0</v>
      </c>
      <c r="AQ30" s="42">
        <f t="shared" si="2"/>
        <v>5.9762868084344873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444.95499999999998</v>
      </c>
      <c r="H41" s="42">
        <f t="shared" si="3"/>
        <v>3649.775000000001</v>
      </c>
      <c r="I41" s="42">
        <f t="shared" si="3"/>
        <v>8731.16</v>
      </c>
      <c r="J41" s="42">
        <f t="shared" si="3"/>
        <v>6744.11</v>
      </c>
      <c r="K41" s="42">
        <f t="shared" si="3"/>
        <v>1107.5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5120</v>
      </c>
      <c r="R41" s="42">
        <f t="shared" si="3"/>
        <v>0</v>
      </c>
      <c r="S41" s="42">
        <f t="shared" si="3"/>
        <v>4189.585</v>
      </c>
      <c r="T41" s="42">
        <f t="shared" si="3"/>
        <v>0</v>
      </c>
      <c r="U41" s="42">
        <f t="shared" si="3"/>
        <v>1750</v>
      </c>
      <c r="V41" s="42">
        <f t="shared" si="3"/>
        <v>547</v>
      </c>
      <c r="W41" s="42">
        <f t="shared" si="3"/>
        <v>6690</v>
      </c>
      <c r="X41" s="42">
        <f t="shared" si="3"/>
        <v>0</v>
      </c>
      <c r="Y41" s="42">
        <f t="shared" si="3"/>
        <v>8419.6859999999997</v>
      </c>
      <c r="Z41" s="42">
        <f t="shared" si="3"/>
        <v>1429.4449999999999</v>
      </c>
      <c r="AA41" s="42">
        <f t="shared" si="3"/>
        <v>3978.3802816001012</v>
      </c>
      <c r="AB41" s="42">
        <f t="shared" si="3"/>
        <v>0</v>
      </c>
      <c r="AC41" s="42">
        <f t="shared" si="3"/>
        <v>3101.14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794.92</v>
      </c>
      <c r="AN41" s="42">
        <f t="shared" si="3"/>
        <v>78.09</v>
      </c>
      <c r="AO41" s="42">
        <f>SUM(AO12,AO18,AO24:AO37)</f>
        <v>44327.326281600101</v>
      </c>
      <c r="AP41" s="42">
        <f>SUM(AP12,AP18,AP24:AP37)</f>
        <v>12448.42</v>
      </c>
      <c r="AQ41" s="42">
        <f t="shared" si="2"/>
        <v>56775.746281600099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2021-11-30T17:05:12Z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