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Q38" i="1" s="1"/>
  <c r="AP37" i="1"/>
  <c r="AO37" i="1"/>
  <c r="AQ37" i="1" s="1"/>
  <c r="AQ36" i="1"/>
  <c r="AP36" i="1"/>
  <c r="AO36" i="1"/>
  <c r="AP35" i="1"/>
  <c r="AO35" i="1"/>
  <c r="AQ35" i="1" s="1"/>
  <c r="AP34" i="1"/>
  <c r="AO34" i="1"/>
  <c r="AQ34" i="1" s="1"/>
  <c r="AP33" i="1"/>
  <c r="AO33" i="1"/>
  <c r="AQ33" i="1" s="1"/>
  <c r="AP32" i="1"/>
  <c r="AO32" i="1"/>
  <c r="AP31" i="1"/>
  <c r="AO31" i="1"/>
  <c r="AP30" i="1"/>
  <c r="AO30" i="1"/>
  <c r="AQ30" i="1" s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Q20" i="1" s="1"/>
  <c r="AO20" i="1"/>
  <c r="AP19" i="1"/>
  <c r="AO19" i="1"/>
  <c r="AQ19" i="1" s="1"/>
  <c r="AP18" i="1"/>
  <c r="AO18" i="1"/>
  <c r="AQ18" i="1" s="1"/>
  <c r="AP14" i="1"/>
  <c r="AO14" i="1"/>
  <c r="AP13" i="1"/>
  <c r="AO13" i="1"/>
  <c r="AP12" i="1"/>
  <c r="AO12" i="1"/>
  <c r="AQ29" i="1" l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<sst xmlns="http://schemas.openxmlformats.org/spreadsheetml/2006/main" count="356" uniqueCount="69">
  <si>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</si>
  <si>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</si>
  <si>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</si>
  <si>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</si>
  <si>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</si>
  <si>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</si>
  <si>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</si>
  <si>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</si>
  <si>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</si>
  <si>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</si>
  <si>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</si>
  <si>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</si>
  <si>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</si>
  <si>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</si>
  <si>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</si>
  <si>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</si>
  <si>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</si>
  <si>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</si>
  <si>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</si>
  <si>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</si>
  <si>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</si>
  <si>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</si>
  <si>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</si>
  <si>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</si>
  <si>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</si>
  <si>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</si>
  <si>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</si>
  <si>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</si>
  <si>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</si>
  <si>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</si>
  <si>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</si>
  <si>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</si>
  <si>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</si>
  <si>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</si>
  <si>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</si>
  <si>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</si>
  <si>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</si>
  <si>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</si>
  <si>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</si>
  <si>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</si>
  <si>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</si>
  <si>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</si>
  <si>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</si>
  <si>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</si>
  <si>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</si>
  <si>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</si>
  <si>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</si>
  <si>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</si>
  <si>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</si>
  <si>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</si>
  <si>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</si>
  <si>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</si>
  <si>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</si>
  <si>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</si>
  <si>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</si>
  <si>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</si>
  <si>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</si>
  <si>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</si>
  <si>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</si>
  <si>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</si>
  <si>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</si>
  <si>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</si>
  <si>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</si>
  <si>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</si>
  <si>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R.M.N°173-2021-PRODUCE; R.M.N°380-2021-PRODUCE</t>
  </si>
  <si>
    <t xml:space="preserve">           Atención: Sr. Jorge Luis Prado Palomino</t>
  </si>
  <si>
    <t>Callao, 29 de noviembre del 2021</t>
  </si>
  <si>
    <t xml:space="preserve">        Fecha  :28/11/2021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</si>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</sst>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8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2" borderId="4" xfId="0" applyNumberFormat="1" applyFont="1" applyFill="1" applyBorder="1" applyAlignment="1">
      <alignment horizontal="center" wrapText="1"/>
    </xf>
    <xf numFmtId="168" fontId="18" fillId="2" borderId="4" xfId="0" applyNumberFormat="1" applyFont="1" applyFill="1" applyBorder="1" applyAlignment="1">
      <alignment horizontal="center" wrapText="1"/>
    </xf>
    <xf numFmtId="168" fontId="18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O1" zoomScale="23" zoomScaleNormal="23" workbookViewId="0">
      <selection activeCell="AB23" sqref="AB2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9" t="s">
        <v>65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</row>
    <row r="5" spans="2:48" ht="45" customHeight="1" x14ac:dyDescent="0.5">
      <c r="B5" s="70" t="s">
        <v>3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1" t="s">
        <v>4</v>
      </c>
      <c r="AN6" s="71"/>
      <c r="AO6" s="71"/>
      <c r="AP6" s="71"/>
      <c r="AQ6" s="71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2"/>
      <c r="AP7" s="72"/>
      <c r="AQ7" s="72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1" t="s">
        <v>67</v>
      </c>
      <c r="AP8" s="71"/>
      <c r="AQ8" s="71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66" t="s">
        <v>8</v>
      </c>
      <c r="D10" s="66"/>
      <c r="E10" s="66" t="s">
        <v>9</v>
      </c>
      <c r="F10" s="66"/>
      <c r="G10" s="66" t="s">
        <v>10</v>
      </c>
      <c r="H10" s="66"/>
      <c r="I10" s="66" t="s">
        <v>11</v>
      </c>
      <c r="J10" s="66"/>
      <c r="K10" s="66" t="s">
        <v>12</v>
      </c>
      <c r="L10" s="66"/>
      <c r="M10" s="66" t="s">
        <v>13</v>
      </c>
      <c r="N10" s="66"/>
      <c r="O10" s="66" t="s">
        <v>14</v>
      </c>
      <c r="P10" s="66"/>
      <c r="Q10" s="66" t="s">
        <v>15</v>
      </c>
      <c r="R10" s="66"/>
      <c r="S10" s="66" t="s">
        <v>16</v>
      </c>
      <c r="T10" s="66"/>
      <c r="U10" s="66" t="s">
        <v>17</v>
      </c>
      <c r="V10" s="66"/>
      <c r="W10" s="66" t="s">
        <v>18</v>
      </c>
      <c r="X10" s="66"/>
      <c r="Y10" s="68" t="s">
        <v>19</v>
      </c>
      <c r="Z10" s="68"/>
      <c r="AA10" s="66" t="s">
        <v>20</v>
      </c>
      <c r="AB10" s="66"/>
      <c r="AC10" s="66" t="s">
        <v>21</v>
      </c>
      <c r="AD10" s="66"/>
      <c r="AE10" s="66" t="s">
        <v>22</v>
      </c>
      <c r="AF10" s="66"/>
      <c r="AG10" s="66" t="s">
        <v>23</v>
      </c>
      <c r="AH10" s="66"/>
      <c r="AI10" s="66" t="s">
        <v>24</v>
      </c>
      <c r="AJ10" s="66"/>
      <c r="AK10" s="66" t="s">
        <v>25</v>
      </c>
      <c r="AL10" s="66"/>
      <c r="AM10" s="66" t="s">
        <v>26</v>
      </c>
      <c r="AN10" s="66"/>
      <c r="AO10" s="67" t="s">
        <v>27</v>
      </c>
      <c r="AP10" s="67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444.95499999999998</v>
      </c>
      <c r="H12" s="30">
        <v>3649.775000000001</v>
      </c>
      <c r="I12" s="30">
        <v>8731.16</v>
      </c>
      <c r="J12" s="30">
        <v>6744.11</v>
      </c>
      <c r="K12" s="30">
        <v>1107.5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5120</v>
      </c>
      <c r="R12" s="30">
        <v>0</v>
      </c>
      <c r="S12" s="30">
        <v>4189.585</v>
      </c>
      <c r="T12" s="30">
        <v>0</v>
      </c>
      <c r="U12" s="30">
        <v>1750</v>
      </c>
      <c r="V12" s="30">
        <v>547</v>
      </c>
      <c r="W12" s="30">
        <v>6690</v>
      </c>
      <c r="X12" s="30">
        <v>0</v>
      </c>
      <c r="Y12" s="30">
        <v>8419.6859999999997</v>
      </c>
      <c r="Z12" s="30">
        <v>1429.4449999999999</v>
      </c>
      <c r="AA12" s="30">
        <v>3975.297</v>
      </c>
      <c r="AB12" s="30">
        <v>0</v>
      </c>
      <c r="AC12" s="30">
        <v>3098.2469947916666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794.92</v>
      </c>
      <c r="AN12" s="30">
        <v>78.09</v>
      </c>
      <c r="AO12" s="30">
        <f>SUMIF($C$11:$AN$11,"Ind",C12:AN12)</f>
        <v>44321.349994791664</v>
      </c>
      <c r="AP12" s="30">
        <f>SUMIF($C$11:$AN$11,"I.Mad",C12:AN12)</f>
        <v>12448.42</v>
      </c>
      <c r="AQ12" s="30">
        <f>SUM(AO12:AP12)</f>
        <v>56769.769994791663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>
        <v>7</v>
      </c>
      <c r="H13" s="30">
        <v>105</v>
      </c>
      <c r="I13" s="30">
        <v>75</v>
      </c>
      <c r="J13" s="30">
        <v>130</v>
      </c>
      <c r="K13" s="30">
        <v>7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>
        <v>19</v>
      </c>
      <c r="R13" s="30" t="s">
        <v>33</v>
      </c>
      <c r="S13" s="30">
        <v>16</v>
      </c>
      <c r="T13" s="30" t="s">
        <v>33</v>
      </c>
      <c r="U13" s="30">
        <v>6</v>
      </c>
      <c r="V13" s="30">
        <v>7</v>
      </c>
      <c r="W13" s="30">
        <v>23</v>
      </c>
      <c r="X13" s="30" t="s">
        <v>33</v>
      </c>
      <c r="Y13" s="30">
        <v>42</v>
      </c>
      <c r="Z13" s="30">
        <v>16</v>
      </c>
      <c r="AA13" s="30">
        <v>12</v>
      </c>
      <c r="AB13" s="30" t="s">
        <v>33</v>
      </c>
      <c r="AC13" s="30">
        <v>9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>
        <v>4</v>
      </c>
      <c r="AN13" s="30">
        <v>1</v>
      </c>
      <c r="AO13" s="30">
        <f>SUMIF($C$11:$AN$11,"Ind*",C13:AN13)</f>
        <v>220</v>
      </c>
      <c r="AP13" s="30">
        <f>SUMIF($C$11:$AN$11,"I.Mad",C13:AN13)</f>
        <v>259</v>
      </c>
      <c r="AQ13" s="30">
        <f>SUM(AO13:AP13)</f>
        <v>479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>
        <v>1</v>
      </c>
      <c r="H14" s="30">
        <v>16</v>
      </c>
      <c r="I14" s="30">
        <v>15</v>
      </c>
      <c r="J14" s="30">
        <v>24</v>
      </c>
      <c r="K14" s="30" t="s">
        <v>68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>
        <v>10</v>
      </c>
      <c r="R14" s="30" t="s">
        <v>33</v>
      </c>
      <c r="S14" s="30">
        <v>5</v>
      </c>
      <c r="T14" s="30" t="s">
        <v>33</v>
      </c>
      <c r="U14" s="30">
        <v>2</v>
      </c>
      <c r="V14" s="30">
        <v>6</v>
      </c>
      <c r="W14" s="30">
        <v>12</v>
      </c>
      <c r="X14" s="30" t="s">
        <v>33</v>
      </c>
      <c r="Y14" s="30">
        <v>11</v>
      </c>
      <c r="Z14" s="30">
        <v>6</v>
      </c>
      <c r="AA14" s="30">
        <v>4</v>
      </c>
      <c r="AB14" s="30" t="s">
        <v>33</v>
      </c>
      <c r="AC14" s="30">
        <v>5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>
        <v>3</v>
      </c>
      <c r="AN14" s="30" t="s">
        <v>68</v>
      </c>
      <c r="AO14" s="30">
        <f>SUMIF($C$11:$AN$11,"Ind*",C14:AN14)</f>
        <v>68</v>
      </c>
      <c r="AP14" s="30">
        <f>SUMIF($C$11:$AN$11,"I.Mad",C14:AN14)</f>
        <v>52</v>
      </c>
      <c r="AQ14" s="30">
        <f>SUM(AO14:AP14)</f>
        <v>120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>
        <v>9.0909090909090899</v>
      </c>
      <c r="H15" s="30">
        <v>9.2018528099230057</v>
      </c>
      <c r="I15" s="30">
        <v>13.853573269420677</v>
      </c>
      <c r="J15" s="30">
        <v>9.3273127541941641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>
        <v>12.676527666955623</v>
      </c>
      <c r="R15" s="30" t="s">
        <v>33</v>
      </c>
      <c r="S15" s="30">
        <v>7.5999160888578379</v>
      </c>
      <c r="T15" s="30" t="s">
        <v>33</v>
      </c>
      <c r="U15" s="30">
        <v>26.065560682816031</v>
      </c>
      <c r="V15" s="30">
        <v>16.823939033080421</v>
      </c>
      <c r="W15" s="30">
        <v>16.160772159365223</v>
      </c>
      <c r="X15" s="30" t="s">
        <v>33</v>
      </c>
      <c r="Y15" s="30">
        <v>4.414732079953013</v>
      </c>
      <c r="Z15" s="30">
        <v>5.2188827376411489</v>
      </c>
      <c r="AA15" s="30">
        <v>12.253237991740729</v>
      </c>
      <c r="AB15" s="30" t="s">
        <v>33</v>
      </c>
      <c r="AC15" s="30">
        <v>9.6297311102492262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>
        <v>26.511808498370893</v>
      </c>
      <c r="AN15" s="30" t="s">
        <v>33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>
        <v>12</v>
      </c>
      <c r="H16" s="36">
        <v>12.5</v>
      </c>
      <c r="I16" s="36">
        <v>13</v>
      </c>
      <c r="J16" s="36">
        <v>13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>
        <v>12.5</v>
      </c>
      <c r="R16" s="36" t="s">
        <v>33</v>
      </c>
      <c r="S16" s="36">
        <v>12.5</v>
      </c>
      <c r="T16" s="36" t="s">
        <v>33</v>
      </c>
      <c r="U16" s="36">
        <v>12</v>
      </c>
      <c r="V16" s="36">
        <v>12</v>
      </c>
      <c r="W16" s="36">
        <v>12.5</v>
      </c>
      <c r="X16" s="36" t="s">
        <v>33</v>
      </c>
      <c r="Y16" s="36">
        <v>12.5</v>
      </c>
      <c r="Z16" s="36">
        <v>13</v>
      </c>
      <c r="AA16" s="36">
        <v>12.5</v>
      </c>
      <c r="AB16" s="36" t="s">
        <v>33</v>
      </c>
      <c r="AC16" s="36">
        <v>12.5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>
        <v>12.5</v>
      </c>
      <c r="AN16" s="36" t="s">
        <v>33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>
        <v>3.0832816001011536</v>
      </c>
      <c r="AB30" s="42"/>
      <c r="AC30" s="42">
        <v>2.8930052083333333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5.9762868084344873</v>
      </c>
      <c r="AP30" s="30">
        <f t="shared" si="1"/>
        <v>0</v>
      </c>
      <c r="AQ30" s="42">
        <f t="shared" si="2"/>
        <v>5.9762868084344873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444.95499999999998</v>
      </c>
      <c r="H41" s="42">
        <f t="shared" si="3"/>
        <v>3649.775000000001</v>
      </c>
      <c r="I41" s="42">
        <f t="shared" si="3"/>
        <v>8731.16</v>
      </c>
      <c r="J41" s="42">
        <f t="shared" si="3"/>
        <v>6744.11</v>
      </c>
      <c r="K41" s="42">
        <f t="shared" si="3"/>
        <v>1107.5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5120</v>
      </c>
      <c r="R41" s="42">
        <f t="shared" si="3"/>
        <v>0</v>
      </c>
      <c r="S41" s="42">
        <f t="shared" si="3"/>
        <v>4189.585</v>
      </c>
      <c r="T41" s="42">
        <f t="shared" si="3"/>
        <v>0</v>
      </c>
      <c r="U41" s="42">
        <f t="shared" si="3"/>
        <v>1750</v>
      </c>
      <c r="V41" s="42">
        <f t="shared" si="3"/>
        <v>547</v>
      </c>
      <c r="W41" s="42">
        <f t="shared" si="3"/>
        <v>6690</v>
      </c>
      <c r="X41" s="42">
        <f t="shared" si="3"/>
        <v>0</v>
      </c>
      <c r="Y41" s="42">
        <f t="shared" si="3"/>
        <v>8419.6859999999997</v>
      </c>
      <c r="Z41" s="42">
        <f t="shared" si="3"/>
        <v>1429.4449999999999</v>
      </c>
      <c r="AA41" s="42">
        <f t="shared" si="3"/>
        <v>3978.3802816001012</v>
      </c>
      <c r="AB41" s="42">
        <f t="shared" si="3"/>
        <v>0</v>
      </c>
      <c r="AC41" s="42">
        <f t="shared" si="3"/>
        <v>3101.14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794.92</v>
      </c>
      <c r="AN41" s="42">
        <f t="shared" si="3"/>
        <v>78.09</v>
      </c>
      <c r="AO41" s="42">
        <f>SUM(AO12,AO18,AO24:AO37)</f>
        <v>44327.326281600101</v>
      </c>
      <c r="AP41" s="42">
        <f>SUM(AP12,AP18,AP24:AP37)</f>
        <v>12448.42</v>
      </c>
      <c r="AQ41" s="42">
        <f t="shared" si="2"/>
        <v>56775.746281600099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>
        <v>16.100000000000001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2021-11-30T17:05:12Z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