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<sst xmlns="http://schemas.openxmlformats.org/spreadsheetml/2006/main" count="372" uniqueCount="68">
  <si>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</si>
  <si>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</si>
  <si>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</si>
  <si>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</si>
  <si>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</si>
  <si>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</si>
  <si>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</si>
  <si>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</si>
  <si>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</si>
  <si>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</si>
  <si>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</si>
  <si>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</si>
  <si>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</si>
  <si>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</si>
  <si>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</si>
  <si>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</si>
  <si>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</si>
  <si>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</si>
  <si>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</si>
  <si>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</si>
  <si>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</si>
  <si>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</si>
  <si>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</si>
  <si>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</si>
  <si>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</si>
  <si>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</si>
  <si>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</si>
  <si>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</si>
  <si>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</si>
  <si>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</si>
  <si>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</si>
  <si>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</si>
  <si>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</si>
  <si>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</si>
  <si>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</si>
  <si>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</si>
  <si>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</si>
  <si>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</si>
  <si>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</si>
  <si>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</si>
  <si>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</si>
  <si>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</si>
  <si>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</si>
  <si>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</si>
  <si>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</si>
  <si>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</si>
  <si>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</si>
  <si>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</si>
  <si>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</si>
  <si>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</si>
  <si>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</si>
  <si>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</si>
  <si>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</si>
  <si>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</si>
  <si>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</si>
  <si>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</si>
  <si>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</si>
  <si>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</si>
  <si>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</si>
  <si>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</si>
  <si>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</si>
  <si>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</si>
  <si>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</si>
  <si>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</si>
  <si>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</si>
  <si>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</si>
  <si>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>Callao, 29 de diciembre del 2021</t>
  </si>
  <si>
    <t xml:space="preserve">        Fecha  :28/12/2021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</si>
</sst>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M26" sqref="M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1161.29</v>
      </c>
      <c r="H12" s="30">
        <v>0</v>
      </c>
      <c r="I12" s="30">
        <v>8583.49</v>
      </c>
      <c r="J12" s="30">
        <v>322.29000000000002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408.85500000000002</v>
      </c>
      <c r="T12" s="30">
        <v>0</v>
      </c>
      <c r="U12" s="30">
        <v>0</v>
      </c>
      <c r="V12" s="30">
        <v>0</v>
      </c>
      <c r="W12" s="30">
        <v>3619.01</v>
      </c>
      <c r="X12" s="30">
        <v>0</v>
      </c>
      <c r="Y12" s="30">
        <v>3518.77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588.63499999999999</v>
      </c>
      <c r="AL12" s="30">
        <v>76.52</v>
      </c>
      <c r="AM12" s="30">
        <v>66.974999999999994</v>
      </c>
      <c r="AN12" s="30">
        <v>27.77</v>
      </c>
      <c r="AO12" s="30">
        <f>SUMIF($C$11:$AN$11,"Ind",C12:AN12)</f>
        <v>17947.024999999994</v>
      </c>
      <c r="AP12" s="30">
        <f>SUMIF($C$11:$AN$11,"I.Mad",C12:AN12)</f>
        <v>426.58</v>
      </c>
      <c r="AQ12" s="30">
        <f>SUM(AO12:AP12)</f>
        <v>18373.604999999996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11</v>
      </c>
      <c r="H13" s="30" t="s">
        <v>33</v>
      </c>
      <c r="I13" s="30">
        <v>50</v>
      </c>
      <c r="J13" s="30">
        <v>6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>
        <v>3</v>
      </c>
      <c r="T13" s="30" t="s">
        <v>33</v>
      </c>
      <c r="U13" s="30" t="s">
        <v>33</v>
      </c>
      <c r="V13" s="30" t="s">
        <v>33</v>
      </c>
      <c r="W13" s="30">
        <v>24</v>
      </c>
      <c r="X13" s="30" t="s">
        <v>33</v>
      </c>
      <c r="Y13" s="30">
        <v>20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8</v>
      </c>
      <c r="AL13" s="30">
        <v>2</v>
      </c>
      <c r="AM13" s="30">
        <v>3</v>
      </c>
      <c r="AN13" s="30">
        <v>1</v>
      </c>
      <c r="AO13" s="30">
        <f>SUMIF($C$11:$AN$11,"Ind*",C13:AN13)</f>
        <v>119</v>
      </c>
      <c r="AP13" s="30">
        <f>SUMIF($C$11:$AN$11,"I.Mad",C13:AN13)</f>
        <v>9</v>
      </c>
      <c r="AQ13" s="30">
        <f>SUM(AO13:AP13)</f>
        <v>128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2</v>
      </c>
      <c r="H14" s="30" t="s">
        <v>33</v>
      </c>
      <c r="I14" s="30">
        <v>31</v>
      </c>
      <c r="J14" s="30">
        <v>6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>
        <v>3</v>
      </c>
      <c r="T14" s="30" t="s">
        <v>33</v>
      </c>
      <c r="U14" s="30" t="s">
        <v>33</v>
      </c>
      <c r="V14" s="30" t="s">
        <v>33</v>
      </c>
      <c r="W14" s="30">
        <v>8</v>
      </c>
      <c r="X14" s="30" t="s">
        <v>33</v>
      </c>
      <c r="Y14" s="30">
        <v>8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2</v>
      </c>
      <c r="AL14" s="30">
        <v>1</v>
      </c>
      <c r="AM14" s="30">
        <v>2</v>
      </c>
      <c r="AN14" s="30">
        <v>1</v>
      </c>
      <c r="AO14" s="30">
        <f>SUMIF($C$11:$AN$11,"Ind*",C14:AN14)</f>
        <v>56</v>
      </c>
      <c r="AP14" s="30">
        <f>SUMIF($C$11:$AN$11,"I.Mad",C14:AN14)</f>
        <v>8</v>
      </c>
      <c r="AQ14" s="30">
        <f>SUM(AO14:AP14)</f>
        <v>64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0.74295610879902663</v>
      </c>
      <c r="H15" s="30" t="s">
        <v>33</v>
      </c>
      <c r="I15" s="30">
        <v>17.134994160772596</v>
      </c>
      <c r="J15" s="30">
        <v>24.733620540010627</v>
      </c>
      <c r="K15" s="30"/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>
        <v>47.718003996618265</v>
      </c>
      <c r="T15" s="30" t="s">
        <v>33</v>
      </c>
      <c r="U15" s="30" t="s">
        <v>33</v>
      </c>
      <c r="V15" s="30" t="s">
        <v>33</v>
      </c>
      <c r="W15" s="30">
        <v>67.768468071459878</v>
      </c>
      <c r="X15" s="30" t="s">
        <v>33</v>
      </c>
      <c r="Y15" s="30">
        <v>57.178358684930529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13.24625525005669</v>
      </c>
      <c r="AL15" s="30">
        <v>11.999999999999998</v>
      </c>
      <c r="AM15" s="30">
        <v>26.617406924233013</v>
      </c>
      <c r="AN15" s="30">
        <v>30.463576158940395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 t="s">
        <v>33</v>
      </c>
      <c r="I16" s="36">
        <v>13.5</v>
      </c>
      <c r="J16" s="36">
        <v>13</v>
      </c>
      <c r="K16" s="36"/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>
        <v>11.5</v>
      </c>
      <c r="T16" s="36" t="s">
        <v>33</v>
      </c>
      <c r="U16" s="36" t="s">
        <v>33</v>
      </c>
      <c r="V16" s="36" t="s">
        <v>33</v>
      </c>
      <c r="W16" s="36">
        <v>11.5</v>
      </c>
      <c r="X16" s="36" t="s">
        <v>33</v>
      </c>
      <c r="Y16" s="36">
        <v>11.5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>
        <v>12.5</v>
      </c>
      <c r="AM16" s="36">
        <v>13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1161.29</v>
      </c>
      <c r="H41" s="42">
        <f t="shared" si="3"/>
        <v>0</v>
      </c>
      <c r="I41" s="42">
        <f t="shared" si="3"/>
        <v>8583.49</v>
      </c>
      <c r="J41" s="42">
        <f t="shared" si="3"/>
        <v>322.29000000000002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408.85500000000002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3619.01</v>
      </c>
      <c r="X41" s="42">
        <f t="shared" si="3"/>
        <v>0</v>
      </c>
      <c r="Y41" s="42">
        <f t="shared" si="3"/>
        <v>3518.77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588.63499999999999</v>
      </c>
      <c r="AL41" s="42">
        <f t="shared" si="3"/>
        <v>76.52</v>
      </c>
      <c r="AM41" s="42">
        <f t="shared" si="3"/>
        <v>66.974999999999994</v>
      </c>
      <c r="AN41" s="42">
        <f t="shared" si="3"/>
        <v>27.77</v>
      </c>
      <c r="AO41" s="42">
        <f>SUM(AO12,AO18,AO24:AO37)</f>
        <v>17947.024999999994</v>
      </c>
      <c r="AP41" s="42">
        <f>SUM(AP12,AP18,AP24:AP37)</f>
        <v>426.58</v>
      </c>
      <c r="AQ41" s="42">
        <f t="shared" si="2"/>
        <v>18373.604999999996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18</v>
      </c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2021-12-29T16:19:00Z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