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2" i="1" l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<sst xmlns="http://schemas.openxmlformats.org/spreadsheetml/2006/main" count="360" uniqueCount="69">
  <si>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</si>
  <si>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</si>
  <si>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</si>
  <si>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</si>
  <si>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</si>
  <si>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</si>
  <si>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</si>
  <si>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</si>
  <si>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</si>
  <si>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</si>
  <si>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</si>
  <si>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</si>
  <si>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</si>
  <si>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</si>
  <si>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</si>
  <si>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</si>
  <si>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</si>
  <si>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</si>
  <si>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</si>
  <si>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</si>
  <si>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</si>
  <si>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</si>
  <si>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</si>
  <si>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</si>
  <si>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</si>
  <si>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</si>
  <si>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</si>
  <si>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</si>
  <si>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</si>
  <si>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</si>
  <si>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</si>
  <si>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</si>
  <si>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</si>
  <si>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</si>
  <si>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</si>
  <si>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</si>
  <si>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</si>
  <si>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</si>
  <si>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</si>
  <si>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</si>
  <si>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</si>
  <si>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</si>
  <si>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</si>
  <si>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</si>
  <si>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</si>
  <si>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</si>
  <si>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</si>
  <si>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</si>
  <si>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</si>
  <si>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</si>
  <si>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</si>
  <si>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</si>
  <si>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</si>
  <si>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</si>
  <si>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</si>
  <si>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</si>
  <si>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</si>
  <si>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</si>
  <si>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</si>
  <si>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</si>
  <si>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</si>
  <si>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</si>
  <si>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</si>
  <si>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</si>
  <si>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</si>
  <si>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</si>
  <si>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Callao, 29 de noviembre del 2021</t>
  </si>
  <si>
    <t xml:space="preserve">        Fecha  :28/11/2021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</si>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</sst>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O26" sqref="N26:O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920</v>
      </c>
      <c r="F12" s="30">
        <v>0</v>
      </c>
      <c r="G12" s="30">
        <v>5020.7450000000008</v>
      </c>
      <c r="H12" s="30">
        <v>8272.9499999999989</v>
      </c>
      <c r="I12" s="30">
        <v>11295.94</v>
      </c>
      <c r="J12" s="30">
        <v>3883.47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3345</v>
      </c>
      <c r="R12" s="30">
        <v>0</v>
      </c>
      <c r="S12" s="30">
        <v>4905.74</v>
      </c>
      <c r="T12" s="30">
        <v>0</v>
      </c>
      <c r="U12" s="30">
        <v>710</v>
      </c>
      <c r="V12" s="30">
        <v>1382</v>
      </c>
      <c r="W12" s="30">
        <v>6485.03</v>
      </c>
      <c r="X12" s="30">
        <v>0</v>
      </c>
      <c r="Y12" s="30">
        <v>9562</v>
      </c>
      <c r="Z12" s="30">
        <v>429</v>
      </c>
      <c r="AA12" s="30">
        <v>3331.7379999999998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593.72</v>
      </c>
      <c r="AN12" s="30">
        <v>81.674999999999997</v>
      </c>
      <c r="AO12" s="30">
        <f>SUMIF($C$11:$AN$11,"Ind",C12:AN12)</f>
        <v>46169.913</v>
      </c>
      <c r="AP12" s="30">
        <f>SUMIF($C$11:$AN$11,"I.Mad",C12:AN12)</f>
        <v>14049.094999999998</v>
      </c>
      <c r="AQ12" s="30">
        <f>SUM(AO12:AP12)</f>
        <v>60219.008000000002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>
        <v>4</v>
      </c>
      <c r="F13" s="30" t="s">
        <v>33</v>
      </c>
      <c r="G13" s="30">
        <v>47</v>
      </c>
      <c r="H13" s="30">
        <v>149</v>
      </c>
      <c r="I13" s="30">
        <v>70</v>
      </c>
      <c r="J13" s="30">
        <v>115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14</v>
      </c>
      <c r="R13" s="30" t="s">
        <v>33</v>
      </c>
      <c r="S13" s="30">
        <v>18</v>
      </c>
      <c r="T13" s="30" t="s">
        <v>33</v>
      </c>
      <c r="U13" s="30">
        <v>5</v>
      </c>
      <c r="V13" s="30">
        <v>16</v>
      </c>
      <c r="W13" s="30">
        <v>18</v>
      </c>
      <c r="X13" s="30" t="s">
        <v>33</v>
      </c>
      <c r="Y13" s="30">
        <v>39</v>
      </c>
      <c r="Z13" s="30">
        <v>4</v>
      </c>
      <c r="AA13" s="30">
        <v>10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4</v>
      </c>
      <c r="AN13" s="30">
        <v>1</v>
      </c>
      <c r="AO13" s="30">
        <f>SUMIF($C$11:$AN$11,"Ind*",C13:AN13)</f>
        <v>229</v>
      </c>
      <c r="AP13" s="30">
        <f>SUMIF($C$11:$AN$11,"I.Mad",C13:AN13)</f>
        <v>285</v>
      </c>
      <c r="AQ13" s="30">
        <f>SUM(AO13:AP13)</f>
        <v>514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68</v>
      </c>
      <c r="F14" s="30" t="s">
        <v>33</v>
      </c>
      <c r="G14" s="30">
        <v>3</v>
      </c>
      <c r="H14" s="30">
        <v>4</v>
      </c>
      <c r="I14" s="30">
        <v>15</v>
      </c>
      <c r="J14" s="30">
        <v>48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7</v>
      </c>
      <c r="R14" s="30" t="s">
        <v>33</v>
      </c>
      <c r="S14" s="30">
        <v>6</v>
      </c>
      <c r="T14" s="30" t="s">
        <v>33</v>
      </c>
      <c r="U14" s="30" t="s">
        <v>68</v>
      </c>
      <c r="V14" s="30">
        <v>8</v>
      </c>
      <c r="W14" s="30">
        <v>10</v>
      </c>
      <c r="X14" s="30" t="s">
        <v>33</v>
      </c>
      <c r="Y14" s="30">
        <v>5</v>
      </c>
      <c r="Z14" s="30">
        <v>2</v>
      </c>
      <c r="AA14" s="30">
        <v>4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52</v>
      </c>
      <c r="AP14" s="30">
        <f>SUMIF($C$11:$AN$11,"I.Mad",C14:AN14)</f>
        <v>63</v>
      </c>
      <c r="AQ14" s="30">
        <f>SUM(AO14:AP14)</f>
        <v>115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1.6100254980941446</v>
      </c>
      <c r="H15" s="30">
        <v>1.4543113330181672</v>
      </c>
      <c r="I15" s="30">
        <v>8.3557620382843467</v>
      </c>
      <c r="J15" s="30">
        <v>8.8243007201066543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0.69501570782368494</v>
      </c>
      <c r="R15" s="30" t="s">
        <v>33</v>
      </c>
      <c r="S15" s="30">
        <v>1.9503997797673307</v>
      </c>
      <c r="T15" s="30" t="s">
        <v>33</v>
      </c>
      <c r="U15" s="30" t="s">
        <v>33</v>
      </c>
      <c r="V15" s="30">
        <v>13.599168962331312</v>
      </c>
      <c r="W15" s="30">
        <v>2.736787190264065</v>
      </c>
      <c r="X15" s="30" t="s">
        <v>33</v>
      </c>
      <c r="Y15" s="30">
        <v>9.4</v>
      </c>
      <c r="Z15" s="30">
        <v>6.27</v>
      </c>
      <c r="AA15" s="30">
        <v>6.8923918686310728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24.444947434741003</v>
      </c>
      <c r="AN15" s="30">
        <v>13.461538461538462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</v>
      </c>
      <c r="T16" s="36" t="s">
        <v>33</v>
      </c>
      <c r="U16" s="36" t="s">
        <v>33</v>
      </c>
      <c r="V16" s="36">
        <v>12.5</v>
      </c>
      <c r="W16" s="36">
        <v>13</v>
      </c>
      <c r="X16" s="36" t="s">
        <v>33</v>
      </c>
      <c r="Y16" s="36">
        <v>12.5</v>
      </c>
      <c r="Z16" s="36">
        <v>12.5</v>
      </c>
      <c r="AA16" s="36">
        <v>12.5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4.37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4.37</v>
      </c>
      <c r="AP25" s="30">
        <f t="shared" si="1"/>
        <v>0</v>
      </c>
      <c r="AQ25" s="42">
        <f t="shared" si="2"/>
        <v>4.37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>
        <v>31.092266378525885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31.092266378525885</v>
      </c>
      <c r="AP30" s="30">
        <f t="shared" si="1"/>
        <v>0</v>
      </c>
      <c r="AQ30" s="42">
        <f t="shared" si="2"/>
        <v>31.092266378525885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920</v>
      </c>
      <c r="F41" s="42">
        <f t="shared" si="3"/>
        <v>0</v>
      </c>
      <c r="G41" s="42">
        <f t="shared" si="3"/>
        <v>5020.7450000000008</v>
      </c>
      <c r="H41" s="42">
        <f t="shared" si="3"/>
        <v>8272.9499999999989</v>
      </c>
      <c r="I41" s="42">
        <f t="shared" si="3"/>
        <v>11300.310000000001</v>
      </c>
      <c r="J41" s="42">
        <f t="shared" si="3"/>
        <v>3883.47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3345</v>
      </c>
      <c r="R41" s="42">
        <f t="shared" si="3"/>
        <v>0</v>
      </c>
      <c r="S41" s="42">
        <f t="shared" si="3"/>
        <v>4905.74</v>
      </c>
      <c r="T41" s="42">
        <f t="shared" si="3"/>
        <v>0</v>
      </c>
      <c r="U41" s="42">
        <f t="shared" si="3"/>
        <v>710</v>
      </c>
      <c r="V41" s="42">
        <f t="shared" si="3"/>
        <v>1382</v>
      </c>
      <c r="W41" s="42">
        <f t="shared" si="3"/>
        <v>6485.03</v>
      </c>
      <c r="X41" s="42">
        <f t="shared" si="3"/>
        <v>0</v>
      </c>
      <c r="Y41" s="42">
        <f t="shared" si="3"/>
        <v>9562</v>
      </c>
      <c r="Z41" s="42">
        <f t="shared" si="3"/>
        <v>429</v>
      </c>
      <c r="AA41" s="42">
        <f t="shared" si="3"/>
        <v>3362.8302663785257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593.72</v>
      </c>
      <c r="AN41" s="42">
        <f t="shared" si="3"/>
        <v>81.674999999999997</v>
      </c>
      <c r="AO41" s="42">
        <f>SUM(AO12,AO18,AO24:AO37)</f>
        <v>46205.375266378527</v>
      </c>
      <c r="AP41" s="42">
        <f>SUM(AP12,AP18,AP24:AP37)</f>
        <v>14049.094999999998</v>
      </c>
      <c r="AQ41" s="42">
        <f t="shared" si="2"/>
        <v>60254.470266378528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2021-11-29T16:15:31Z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