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2" i="1" l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<sst xmlns="http://schemas.openxmlformats.org/spreadsheetml/2006/main" count="364" uniqueCount="69">
  <si>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</si>
  <si>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</si>
  <si>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</si>
  <si>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</si>
  <si>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</si>
  <si>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</si>
  <si>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</si>
  <si>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</si>
  <si>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</si>
  <si>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</si>
  <si>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</si>
  <si>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</si>
  <si>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</si>
  <si>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</si>
  <si>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</si>
  <si>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</si>
  <si>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</si>
  <si>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</si>
  <si>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</si>
  <si>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</si>
  <si>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</si>
  <si>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</si>
  <si>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</si>
  <si>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</si>
  <si>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</si>
  <si>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</si>
  <si>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</si>
  <si>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</si>
  <si>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</si>
  <si>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</si>
  <si>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</si>
  <si>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</si>
  <si>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</si>
  <si>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</si>
  <si>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</si>
  <si>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</si>
  <si>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</si>
  <si>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</si>
  <si>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</si>
  <si>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</si>
  <si>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</si>
  <si>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</si>
  <si>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</si>
  <si>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</si>
  <si>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</si>
  <si>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</si>
  <si>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</si>
  <si>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</si>
  <si>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</si>
  <si>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</si>
  <si>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</si>
  <si>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</si>
  <si>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</si>
  <si>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</si>
  <si>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</si>
  <si>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</si>
  <si>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</si>
  <si>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</si>
  <si>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</si>
  <si>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</si>
  <si>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</si>
  <si>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</si>
  <si>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</si>
  <si>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</si>
  <si>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</si>
  <si>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</si>
  <si>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Callao, 29 de noviembre del 2021</t>
  </si>
  <si>
    <t xml:space="preserve">        Fecha  :27/11/2021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</si>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</sst>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G15" sqref="G15:Y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3991.335</v>
      </c>
      <c r="H12" s="30">
        <v>10798.665000000003</v>
      </c>
      <c r="I12" s="30">
        <v>12929.28</v>
      </c>
      <c r="J12" s="30">
        <v>911.26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4775</v>
      </c>
      <c r="R12" s="30">
        <v>45</v>
      </c>
      <c r="S12" s="30">
        <v>3387.6350000000002</v>
      </c>
      <c r="T12" s="30">
        <v>0</v>
      </c>
      <c r="U12" s="30">
        <v>1290</v>
      </c>
      <c r="V12" s="30">
        <v>425</v>
      </c>
      <c r="W12" s="30">
        <v>3370</v>
      </c>
      <c r="X12" s="30">
        <v>0</v>
      </c>
      <c r="Y12" s="30">
        <v>2139.77</v>
      </c>
      <c r="Z12" s="30">
        <v>34.784999999999997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176.56</v>
      </c>
      <c r="AN12" s="30">
        <v>45.744999999999997</v>
      </c>
      <c r="AO12" s="30">
        <f>SUMIF($C$11:$AN$11,"Ind",C12:AN12)</f>
        <v>32059.58</v>
      </c>
      <c r="AP12" s="30">
        <f>SUMIF($C$11:$AN$11,"I.Mad",C12:AN12)</f>
        <v>12260.455000000004</v>
      </c>
      <c r="AQ12" s="30">
        <f>SUM(AO12:AP12)</f>
        <v>44320.035000000003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31</v>
      </c>
      <c r="H13" s="30">
        <v>175</v>
      </c>
      <c r="I13" s="30">
        <v>77</v>
      </c>
      <c r="J13" s="30">
        <v>37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29</v>
      </c>
      <c r="R13" s="30">
        <v>1</v>
      </c>
      <c r="S13" s="30">
        <v>26</v>
      </c>
      <c r="T13" s="30" t="s">
        <v>33</v>
      </c>
      <c r="U13" s="30">
        <v>5</v>
      </c>
      <c r="V13" s="30">
        <v>9</v>
      </c>
      <c r="W13" s="30">
        <v>14</v>
      </c>
      <c r="X13" s="30" t="s">
        <v>33</v>
      </c>
      <c r="Y13" s="30">
        <v>15</v>
      </c>
      <c r="Z13" s="30">
        <v>1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201</v>
      </c>
      <c r="AP13" s="30">
        <f>SUMIF($C$11:$AN$11,"I.Mad",C13:AN13)</f>
        <v>224</v>
      </c>
      <c r="AQ13" s="30">
        <f>SUM(AO13:AP13)</f>
        <v>425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>
        <v>5</v>
      </c>
      <c r="I14" s="30">
        <v>13</v>
      </c>
      <c r="J14" s="30">
        <v>12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68</v>
      </c>
      <c r="S14" s="30">
        <v>9</v>
      </c>
      <c r="T14" s="30" t="s">
        <v>33</v>
      </c>
      <c r="U14" s="30">
        <v>4</v>
      </c>
      <c r="V14" s="30">
        <v>4</v>
      </c>
      <c r="W14" s="30">
        <v>7</v>
      </c>
      <c r="X14" s="30" t="s">
        <v>33</v>
      </c>
      <c r="Y14" s="30">
        <v>6</v>
      </c>
      <c r="Z14" s="30" t="s">
        <v>68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1</v>
      </c>
      <c r="AN14" s="30">
        <v>1</v>
      </c>
      <c r="AO14" s="30">
        <f>SUMIF($C$11:$AN$11,"Ind*",C14:AN14)</f>
        <v>53</v>
      </c>
      <c r="AP14" s="30">
        <f>SUMIF($C$11:$AN$11,"I.Mad",C14:AN14)</f>
        <v>22</v>
      </c>
      <c r="AQ14" s="30">
        <f>SUM(AO14:AP14)</f>
        <v>75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1.5448986755769663</v>
      </c>
      <c r="H15" s="30">
        <v>3.1964839465782067</v>
      </c>
      <c r="I15" s="30">
        <v>0.45588698477331047</v>
      </c>
      <c r="J15" s="30">
        <v>3.0845111567135528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3.7869789250875439E-2</v>
      </c>
      <c r="R15" s="30" t="s">
        <v>33</v>
      </c>
      <c r="S15" s="30">
        <v>0.11916196810051688</v>
      </c>
      <c r="T15" s="30" t="s">
        <v>33</v>
      </c>
      <c r="U15" s="30">
        <v>0.4924807506022354</v>
      </c>
      <c r="V15" s="30">
        <v>0.60976584271647249</v>
      </c>
      <c r="W15" s="30">
        <v>0.22048032178316981</v>
      </c>
      <c r="X15" s="30" t="s">
        <v>33</v>
      </c>
      <c r="Y15" s="30">
        <v>2.7257831437278259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6.1224489795918364</v>
      </c>
      <c r="AN15" s="30">
        <v>7.5862068965517233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13.5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13.5</v>
      </c>
      <c r="T16" s="36" t="s">
        <v>33</v>
      </c>
      <c r="U16" s="36">
        <v>13.5</v>
      </c>
      <c r="V16" s="36">
        <v>13.5</v>
      </c>
      <c r="W16" s="36">
        <v>13.5</v>
      </c>
      <c r="X16" s="36" t="s">
        <v>33</v>
      </c>
      <c r="Y16" s="36">
        <v>13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13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45.37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45.37</v>
      </c>
      <c r="AP25" s="30">
        <f t="shared" si="1"/>
        <v>0</v>
      </c>
      <c r="AQ25" s="42">
        <f t="shared" si="2"/>
        <v>45.37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3991.335</v>
      </c>
      <c r="H41" s="42">
        <f t="shared" si="3"/>
        <v>10798.665000000003</v>
      </c>
      <c r="I41" s="42">
        <f t="shared" si="3"/>
        <v>12974.650000000001</v>
      </c>
      <c r="J41" s="42">
        <f t="shared" si="3"/>
        <v>911.26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4775</v>
      </c>
      <c r="R41" s="42">
        <f t="shared" si="3"/>
        <v>45</v>
      </c>
      <c r="S41" s="42">
        <f t="shared" si="3"/>
        <v>3387.6350000000002</v>
      </c>
      <c r="T41" s="42">
        <f t="shared" si="3"/>
        <v>0</v>
      </c>
      <c r="U41" s="42">
        <f t="shared" si="3"/>
        <v>1290</v>
      </c>
      <c r="V41" s="42">
        <f t="shared" si="3"/>
        <v>425</v>
      </c>
      <c r="W41" s="42">
        <f t="shared" si="3"/>
        <v>3370</v>
      </c>
      <c r="X41" s="42">
        <f t="shared" si="3"/>
        <v>0</v>
      </c>
      <c r="Y41" s="42">
        <f t="shared" si="3"/>
        <v>2139.77</v>
      </c>
      <c r="Z41" s="42">
        <f t="shared" si="3"/>
        <v>34.784999999999997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176.56</v>
      </c>
      <c r="AN41" s="42">
        <f t="shared" si="3"/>
        <v>45.744999999999997</v>
      </c>
      <c r="AO41" s="42">
        <f>SUM(AO12,AO18,AO24:AO37)</f>
        <v>32104.95</v>
      </c>
      <c r="AP41" s="42">
        <f>SUM(AP12,AP18,AP24:AP37)</f>
        <v>12260.455000000004</v>
      </c>
      <c r="AQ41" s="42">
        <f t="shared" si="2"/>
        <v>44365.405000000006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2021-11-29T14:43:42Z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