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O31" i="1"/>
  <c r="AP30" i="1"/>
  <c r="AO30" i="1"/>
  <c r="AQ30" i="1" s="1"/>
  <c r="AP29" i="1"/>
  <c r="AO29" i="1"/>
  <c r="AQ29" i="1" s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32" i="1" l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<sst xmlns="http://schemas.openxmlformats.org/spreadsheetml/2006/main" count="359" uniqueCount="69">
  <si>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</si>
  <si>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</si>
  <si>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</si>
  <si>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</si>
  <si>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</si>
  <si>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</si>
  <si>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</si>
  <si>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</si>
  <si>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</si>
  <si>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</si>
  <si>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</si>
  <si>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</si>
  <si>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</si>
  <si>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</si>
  <si>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</si>
  <si>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</si>
  <si>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</si>
  <si>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</si>
  <si>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</si>
  <si>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</si>
  <si>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</si>
  <si>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</si>
  <si>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</si>
  <si>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</si>
  <si>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</si>
  <si>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</si>
  <si>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</si>
  <si>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</si>
  <si>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</si>
  <si>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</si>
  <si>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</si>
  <si>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</si>
  <si>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</si>
  <si>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</si>
  <si>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</si>
  <si>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</si>
  <si>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</si>
  <si>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</si>
  <si>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</si>
  <si>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</si>
  <si>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</si>
  <si>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</si>
  <si>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</si>
  <si>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</si>
  <si>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</si>
  <si>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</si>
  <si>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</si>
  <si>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</si>
  <si>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</si>
  <si>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</si>
  <si>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</si>
  <si>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</si>
  <si>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</si>
  <si>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</si>
  <si>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</si>
  <si>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</si>
  <si>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</si>
  <si>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</si>
  <si>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</si>
  <si>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</si>
  <si>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</si>
  <si>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</si>
  <si>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</si>
  <si>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</si>
  <si>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R.M.N°380-2021-PRODUCE</t>
  </si>
  <si>
    <t xml:space="preserve">           Atención: Sr. Jorge Luis Prado Palomino</t>
  </si>
  <si>
    <t xml:space="preserve">        Fecha  :26/11/2021</t>
  </si>
  <si>
    <t>Callao, 29 de noviembre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</si>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</sst>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S1" zoomScale="23" zoomScaleNormal="23" workbookViewId="0">
      <selection activeCell="G21" sqref="G2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65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4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6" t="s">
        <v>8</v>
      </c>
      <c r="D10" s="66"/>
      <c r="E10" s="66" t="s">
        <v>9</v>
      </c>
      <c r="F10" s="66"/>
      <c r="G10" s="66" t="s">
        <v>10</v>
      </c>
      <c r="H10" s="66"/>
      <c r="I10" s="66" t="s">
        <v>11</v>
      </c>
      <c r="J10" s="66"/>
      <c r="K10" s="66" t="s">
        <v>12</v>
      </c>
      <c r="L10" s="66"/>
      <c r="M10" s="66" t="s">
        <v>13</v>
      </c>
      <c r="N10" s="66"/>
      <c r="O10" s="66" t="s">
        <v>14</v>
      </c>
      <c r="P10" s="66"/>
      <c r="Q10" s="66" t="s">
        <v>15</v>
      </c>
      <c r="R10" s="66"/>
      <c r="S10" s="66" t="s">
        <v>16</v>
      </c>
      <c r="T10" s="66"/>
      <c r="U10" s="66" t="s">
        <v>17</v>
      </c>
      <c r="V10" s="66"/>
      <c r="W10" s="66" t="s">
        <v>18</v>
      </c>
      <c r="X10" s="66"/>
      <c r="Y10" s="68" t="s">
        <v>19</v>
      </c>
      <c r="Z10" s="68"/>
      <c r="AA10" s="66" t="s">
        <v>20</v>
      </c>
      <c r="AB10" s="66"/>
      <c r="AC10" s="66" t="s">
        <v>21</v>
      </c>
      <c r="AD10" s="66"/>
      <c r="AE10" s="66" t="s">
        <v>22</v>
      </c>
      <c r="AF10" s="66"/>
      <c r="AG10" s="66" t="s">
        <v>23</v>
      </c>
      <c r="AH10" s="66"/>
      <c r="AI10" s="66" t="s">
        <v>24</v>
      </c>
      <c r="AJ10" s="66"/>
      <c r="AK10" s="66" t="s">
        <v>25</v>
      </c>
      <c r="AL10" s="66"/>
      <c r="AM10" s="66" t="s">
        <v>26</v>
      </c>
      <c r="AN10" s="66"/>
      <c r="AO10" s="67" t="s">
        <v>27</v>
      </c>
      <c r="AP10" s="67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461</v>
      </c>
      <c r="F12" s="30">
        <v>0</v>
      </c>
      <c r="G12" s="30">
        <v>5634.1099999999988</v>
      </c>
      <c r="H12" s="30">
        <v>10035.715</v>
      </c>
      <c r="I12" s="30">
        <v>10231.43</v>
      </c>
      <c r="J12" s="30">
        <v>817.62</v>
      </c>
      <c r="K12" s="30">
        <v>609.07000000000005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5455</v>
      </c>
      <c r="R12" s="30">
        <v>180</v>
      </c>
      <c r="S12" s="30">
        <v>2576.3359999999998</v>
      </c>
      <c r="T12" s="30">
        <v>0</v>
      </c>
      <c r="U12" s="30">
        <v>740</v>
      </c>
      <c r="V12" s="30">
        <v>1640</v>
      </c>
      <c r="W12" s="30">
        <v>1043.855</v>
      </c>
      <c r="X12" s="30">
        <v>0</v>
      </c>
      <c r="Y12" s="30">
        <v>1228.2710000000002</v>
      </c>
      <c r="Z12" s="30">
        <v>109.31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358.80500000000001</v>
      </c>
      <c r="AN12" s="30">
        <v>26.335000000000001</v>
      </c>
      <c r="AO12" s="30">
        <f>SUMIF($C$11:$AN$11,"Ind",C12:AN12)</f>
        <v>28337.877</v>
      </c>
      <c r="AP12" s="30">
        <f>SUMIF($C$11:$AN$11,"I.Mad",C12:AN12)</f>
        <v>12808.98</v>
      </c>
      <c r="AQ12" s="30">
        <f>SUM(AO12:AP12)</f>
        <v>41146.857000000004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>
        <v>5</v>
      </c>
      <c r="F13" s="30" t="s">
        <v>33</v>
      </c>
      <c r="G13" s="30">
        <v>41</v>
      </c>
      <c r="H13" s="30">
        <v>201</v>
      </c>
      <c r="I13" s="30">
        <v>52</v>
      </c>
      <c r="J13" s="30">
        <v>17</v>
      </c>
      <c r="K13" s="30">
        <v>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37</v>
      </c>
      <c r="R13" s="30">
        <v>2</v>
      </c>
      <c r="S13" s="30">
        <v>27</v>
      </c>
      <c r="T13" s="30" t="s">
        <v>33</v>
      </c>
      <c r="U13" s="30">
        <v>6</v>
      </c>
      <c r="V13" s="30">
        <v>31</v>
      </c>
      <c r="W13" s="30">
        <v>8</v>
      </c>
      <c r="X13" s="30" t="s">
        <v>33</v>
      </c>
      <c r="Y13" s="30">
        <v>10</v>
      </c>
      <c r="Z13" s="30">
        <v>1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3</v>
      </c>
      <c r="AN13" s="30">
        <v>1</v>
      </c>
      <c r="AO13" s="30">
        <f>SUMIF($C$11:$AN$11,"Ind*",C13:AN13)</f>
        <v>192</v>
      </c>
      <c r="AP13" s="30">
        <f>SUMIF($C$11:$AN$11,"I.Mad",C13:AN13)</f>
        <v>253</v>
      </c>
      <c r="AQ13" s="30">
        <f>SUM(AO13:AP13)</f>
        <v>445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68</v>
      </c>
      <c r="F14" s="30" t="s">
        <v>33</v>
      </c>
      <c r="G14" s="30">
        <v>7</v>
      </c>
      <c r="H14" s="30">
        <v>9</v>
      </c>
      <c r="I14" s="30">
        <v>3</v>
      </c>
      <c r="J14" s="30">
        <v>2</v>
      </c>
      <c r="K14" s="30" t="s">
        <v>68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11</v>
      </c>
      <c r="R14" s="30">
        <v>2</v>
      </c>
      <c r="S14" s="30">
        <v>9</v>
      </c>
      <c r="T14" s="30" t="s">
        <v>33</v>
      </c>
      <c r="U14" s="30">
        <v>1</v>
      </c>
      <c r="V14" s="30">
        <v>10</v>
      </c>
      <c r="W14" s="30">
        <v>6</v>
      </c>
      <c r="X14" s="30" t="s">
        <v>33</v>
      </c>
      <c r="Y14" s="30">
        <v>5</v>
      </c>
      <c r="Z14" s="30">
        <v>1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3</v>
      </c>
      <c r="AN14" s="30" t="s">
        <v>68</v>
      </c>
      <c r="AO14" s="30">
        <f>SUMIF($C$11:$AN$11,"Ind*",C14:AN14)</f>
        <v>45</v>
      </c>
      <c r="AP14" s="30">
        <f>SUMIF($C$11:$AN$11,"I.Mad",C14:AN14)</f>
        <v>24</v>
      </c>
      <c r="AQ14" s="30">
        <f>SUM(AO14:AP14)</f>
        <v>69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13.116573351459174</v>
      </c>
      <c r="H15" s="30">
        <v>9.6629863323531637</v>
      </c>
      <c r="I15" s="30">
        <v>0.54559760832504778</v>
      </c>
      <c r="J15" s="30">
        <v>26.706391525397489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8.1382316262059451</v>
      </c>
      <c r="R15" s="30">
        <v>32.134562534305822</v>
      </c>
      <c r="S15" s="30">
        <v>17.1421042028459</v>
      </c>
      <c r="T15" s="30" t="s">
        <v>33</v>
      </c>
      <c r="U15" s="30">
        <v>32.11009174311927</v>
      </c>
      <c r="V15" s="30">
        <v>51.741856562170248</v>
      </c>
      <c r="W15" s="30">
        <v>12.062499862355219</v>
      </c>
      <c r="X15" s="30" t="s">
        <v>33</v>
      </c>
      <c r="Y15" s="30">
        <v>21.320788973359246</v>
      </c>
      <c r="Z15" s="30">
        <v>80.382775119617207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16.593801546431969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12.5</v>
      </c>
      <c r="H16" s="36">
        <v>12.5</v>
      </c>
      <c r="I16" s="36">
        <v>13.5</v>
      </c>
      <c r="J16" s="36">
        <v>12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36">
        <v>12</v>
      </c>
      <c r="S16" s="36">
        <v>13.5</v>
      </c>
      <c r="T16" s="36" t="s">
        <v>33</v>
      </c>
      <c r="U16" s="36">
        <v>12.5</v>
      </c>
      <c r="V16" s="36">
        <v>11.5</v>
      </c>
      <c r="W16" s="36">
        <v>12.5</v>
      </c>
      <c r="X16" s="36" t="s">
        <v>33</v>
      </c>
      <c r="Y16" s="36">
        <v>12.5</v>
      </c>
      <c r="Z16" s="36">
        <v>11.5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>
        <v>1.68</v>
      </c>
      <c r="J25" s="45"/>
      <c r="K25" s="42"/>
      <c r="L25" s="42"/>
      <c r="M25" s="42"/>
      <c r="N25" s="42"/>
      <c r="O25" s="42"/>
      <c r="P25" s="42"/>
      <c r="Q25" s="42"/>
      <c r="R25" s="42"/>
      <c r="S25" s="42">
        <v>103.66359022556391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105.34359022556391</v>
      </c>
      <c r="AP25" s="30">
        <f t="shared" si="1"/>
        <v>0</v>
      </c>
      <c r="AQ25" s="42">
        <f t="shared" si="2"/>
        <v>105.34359022556391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461</v>
      </c>
      <c r="F41" s="42">
        <f t="shared" si="3"/>
        <v>0</v>
      </c>
      <c r="G41" s="42">
        <f t="shared" si="3"/>
        <v>5634.1099999999988</v>
      </c>
      <c r="H41" s="42">
        <f t="shared" si="3"/>
        <v>10035.715</v>
      </c>
      <c r="I41" s="42">
        <f t="shared" si="3"/>
        <v>10233.11</v>
      </c>
      <c r="J41" s="42">
        <f t="shared" si="3"/>
        <v>817.62</v>
      </c>
      <c r="K41" s="42">
        <f t="shared" si="3"/>
        <v>609.07000000000005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5455</v>
      </c>
      <c r="R41" s="42">
        <f t="shared" si="3"/>
        <v>180</v>
      </c>
      <c r="S41" s="42">
        <f t="shared" si="3"/>
        <v>2679.9995902255637</v>
      </c>
      <c r="T41" s="42">
        <f t="shared" si="3"/>
        <v>0</v>
      </c>
      <c r="U41" s="42">
        <f t="shared" si="3"/>
        <v>740</v>
      </c>
      <c r="V41" s="42">
        <f t="shared" si="3"/>
        <v>1640</v>
      </c>
      <c r="W41" s="42">
        <f t="shared" si="3"/>
        <v>1043.855</v>
      </c>
      <c r="X41" s="42">
        <f t="shared" si="3"/>
        <v>0</v>
      </c>
      <c r="Y41" s="42">
        <f t="shared" si="3"/>
        <v>1228.2710000000002</v>
      </c>
      <c r="Z41" s="42">
        <f t="shared" si="3"/>
        <v>109.31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358.80500000000001</v>
      </c>
      <c r="AN41" s="42">
        <f t="shared" si="3"/>
        <v>26.335000000000001</v>
      </c>
      <c r="AO41" s="42">
        <f>SUM(AO12,AO18,AO24:AO37)</f>
        <v>28443.220590225563</v>
      </c>
      <c r="AP41" s="42">
        <f>SUM(AP12,AP18,AP24:AP37)</f>
        <v>12808.98</v>
      </c>
      <c r="AQ41" s="42">
        <f t="shared" si="2"/>
        <v>41252.200590225562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2021-11-29T14:21:42Z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