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Q29" i="1" s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32" i="1" l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<sst xmlns="http://schemas.openxmlformats.org/spreadsheetml/2006/main" count="360" uniqueCount="69">
  <si>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</si>
  <si>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</si>
  <si>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</si>
  <si>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</si>
  <si>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</si>
  <si>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</si>
  <si>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</si>
  <si>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</si>
  <si>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</si>
  <si>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</si>
  <si>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</si>
  <si>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</si>
  <si>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</si>
  <si>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</si>
  <si>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</si>
  <si>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</si>
  <si>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</si>
  <si>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</si>
  <si>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</si>
  <si>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</si>
  <si>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</si>
  <si>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</si>
  <si>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</si>
  <si>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</si>
  <si>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</si>
  <si>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</si>
  <si>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</si>
  <si>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</si>
  <si>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</si>
  <si>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</si>
  <si>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</si>
  <si>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</si>
  <si>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</si>
  <si>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</si>
  <si>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</si>
  <si>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</si>
  <si>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</si>
  <si>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</si>
  <si>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</si>
  <si>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</si>
  <si>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</si>
  <si>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</si>
  <si>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</si>
  <si>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</si>
  <si>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</si>
  <si>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</si>
  <si>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</si>
  <si>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</si>
  <si>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</si>
  <si>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</si>
  <si>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</si>
  <si>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</si>
  <si>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</si>
  <si>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</si>
  <si>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</si>
  <si>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</si>
  <si>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</si>
  <si>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</si>
  <si>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</si>
  <si>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</si>
  <si>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</si>
  <si>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</si>
  <si>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</si>
  <si>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</si>
  <si>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</si>
  <si>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</si>
  <si>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 xml:space="preserve">        Fecha  :24/11/2021</t>
  </si>
  <si>
    <t>Callao, 25 de noviembre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</si>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</sst>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E15" sqref="E1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2350</v>
      </c>
      <c r="F12" s="30">
        <v>0</v>
      </c>
      <c r="G12" s="30">
        <v>4704.38</v>
      </c>
      <c r="H12" s="30">
        <v>8600.6549999999988</v>
      </c>
      <c r="I12" s="30">
        <v>8400.51</v>
      </c>
      <c r="J12" s="30">
        <v>12888.33</v>
      </c>
      <c r="K12" s="30">
        <v>893.45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3990</v>
      </c>
      <c r="R12" s="30">
        <v>185</v>
      </c>
      <c r="S12" s="30">
        <v>2871.33</v>
      </c>
      <c r="T12" s="30">
        <v>0</v>
      </c>
      <c r="U12" s="30">
        <v>650</v>
      </c>
      <c r="V12" s="30">
        <v>1630</v>
      </c>
      <c r="W12" s="30">
        <v>2361.16</v>
      </c>
      <c r="X12" s="30">
        <v>0</v>
      </c>
      <c r="Y12" s="30">
        <v>2465.1000000000004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209.7</v>
      </c>
      <c r="AN12" s="30">
        <v>45.79</v>
      </c>
      <c r="AO12" s="30">
        <f>SUMIF($C$11:$AN$11,"Ind",C12:AN12)</f>
        <v>28895.63</v>
      </c>
      <c r="AP12" s="30">
        <f>SUMIF($C$11:$AN$11,"I.Mad",C12:AN12)</f>
        <v>23349.775000000001</v>
      </c>
      <c r="AQ12" s="30">
        <f>SUM(AO12:AP12)</f>
        <v>52245.404999999999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>
        <v>7</v>
      </c>
      <c r="F13" s="30" t="s">
        <v>33</v>
      </c>
      <c r="G13" s="30">
        <v>27</v>
      </c>
      <c r="H13" s="30">
        <v>135</v>
      </c>
      <c r="I13" s="30">
        <v>46</v>
      </c>
      <c r="J13" s="30">
        <v>194</v>
      </c>
      <c r="K13" s="30">
        <v>5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38</v>
      </c>
      <c r="R13" s="30">
        <v>2</v>
      </c>
      <c r="S13" s="30">
        <v>29</v>
      </c>
      <c r="T13" s="30" t="s">
        <v>33</v>
      </c>
      <c r="U13" s="30">
        <v>8</v>
      </c>
      <c r="V13" s="30">
        <v>25</v>
      </c>
      <c r="W13" s="30">
        <v>27</v>
      </c>
      <c r="X13" s="30" t="s">
        <v>33</v>
      </c>
      <c r="Y13" s="30">
        <v>19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>
        <v>1</v>
      </c>
      <c r="AO13" s="30">
        <f>SUMIF($C$11:$AN$11,"Ind*",C13:AN13)</f>
        <v>209</v>
      </c>
      <c r="AP13" s="30">
        <f>SUMIF($C$11:$AN$11,"I.Mad",C13:AN13)</f>
        <v>357</v>
      </c>
      <c r="AQ13" s="30">
        <f>SUM(AO13:AP13)</f>
        <v>566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>
        <v>3</v>
      </c>
      <c r="F14" s="30" t="s">
        <v>33</v>
      </c>
      <c r="G14" s="30">
        <v>5</v>
      </c>
      <c r="H14" s="30">
        <v>18</v>
      </c>
      <c r="I14" s="30">
        <v>4</v>
      </c>
      <c r="J14" s="30">
        <v>43</v>
      </c>
      <c r="K14" s="30" t="s">
        <v>68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13</v>
      </c>
      <c r="R14" s="30">
        <v>1</v>
      </c>
      <c r="S14" s="30">
        <v>9</v>
      </c>
      <c r="T14" s="30" t="s">
        <v>33</v>
      </c>
      <c r="U14" s="30" t="s">
        <v>68</v>
      </c>
      <c r="V14" s="30">
        <v>11</v>
      </c>
      <c r="W14" s="30">
        <v>15</v>
      </c>
      <c r="X14" s="30" t="s">
        <v>33</v>
      </c>
      <c r="Y14" s="30">
        <v>10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1</v>
      </c>
      <c r="AO14" s="30">
        <f>SUMIF($C$11:$AN$11,"Ind*",C14:AN14)</f>
        <v>61</v>
      </c>
      <c r="AP14" s="30">
        <f>SUMIF($C$11:$AN$11,"I.Mad",C14:AN14)</f>
        <v>74</v>
      </c>
      <c r="AQ14" s="30">
        <f>SUM(AO14:AP14)</f>
        <v>135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>
        <v>3.8462444713285149</v>
      </c>
      <c r="F15" s="30" t="s">
        <v>33</v>
      </c>
      <c r="G15" s="30">
        <v>7.0416927554602005</v>
      </c>
      <c r="H15" s="30">
        <v>8.8922373720073669</v>
      </c>
      <c r="I15" s="30">
        <v>6.8844574585869847</v>
      </c>
      <c r="J15" s="30">
        <v>12.227104585091665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3.2543707349456197</v>
      </c>
      <c r="R15" s="30">
        <v>4.6632124352331594</v>
      </c>
      <c r="S15" s="30">
        <v>14.16255916578965</v>
      </c>
      <c r="T15" s="30" t="s">
        <v>33</v>
      </c>
      <c r="U15" s="30" t="s">
        <v>33</v>
      </c>
      <c r="V15" s="30">
        <v>16.481842375105348</v>
      </c>
      <c r="W15" s="30">
        <v>12.786413990545602</v>
      </c>
      <c r="X15" s="30" t="s">
        <v>33</v>
      </c>
      <c r="Y15" s="30">
        <v>9.8969902105676173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36.271953433406729</v>
      </c>
      <c r="AN15" s="30">
        <v>30.051813471502591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>
        <v>13</v>
      </c>
      <c r="F16" s="36" t="s">
        <v>33</v>
      </c>
      <c r="G16" s="36">
        <v>12.5</v>
      </c>
      <c r="H16" s="36">
        <v>12.5</v>
      </c>
      <c r="I16" s="36">
        <v>12.5</v>
      </c>
      <c r="J16" s="36">
        <v>12.5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>
        <v>13</v>
      </c>
      <c r="S16" s="36">
        <v>12.5</v>
      </c>
      <c r="T16" s="36" t="s">
        <v>33</v>
      </c>
      <c r="U16" s="36" t="s">
        <v>33</v>
      </c>
      <c r="V16" s="36">
        <v>12.5</v>
      </c>
      <c r="W16" s="36">
        <v>12.5</v>
      </c>
      <c r="X16" s="36" t="s">
        <v>33</v>
      </c>
      <c r="Y16" s="36">
        <v>12.5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0.83513722458446071</v>
      </c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0.83513722458446071</v>
      </c>
      <c r="AP30" s="30">
        <f t="shared" si="1"/>
        <v>0</v>
      </c>
      <c r="AQ30" s="42">
        <f t="shared" si="2"/>
        <v>0.83513722458446071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2350</v>
      </c>
      <c r="F41" s="42">
        <f t="shared" si="3"/>
        <v>0</v>
      </c>
      <c r="G41" s="42">
        <f t="shared" si="3"/>
        <v>4704.38</v>
      </c>
      <c r="H41" s="42">
        <f t="shared" si="3"/>
        <v>8600.6549999999988</v>
      </c>
      <c r="I41" s="42">
        <f t="shared" si="3"/>
        <v>8400.51</v>
      </c>
      <c r="J41" s="42">
        <f t="shared" si="3"/>
        <v>12888.33</v>
      </c>
      <c r="K41" s="42">
        <f t="shared" si="3"/>
        <v>893.45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3990</v>
      </c>
      <c r="R41" s="42">
        <f t="shared" si="3"/>
        <v>185</v>
      </c>
      <c r="S41" s="42">
        <f t="shared" si="3"/>
        <v>2871.33</v>
      </c>
      <c r="T41" s="42">
        <f t="shared" si="3"/>
        <v>0</v>
      </c>
      <c r="U41" s="42">
        <f t="shared" si="3"/>
        <v>650</v>
      </c>
      <c r="V41" s="42">
        <f t="shared" si="3"/>
        <v>1630</v>
      </c>
      <c r="W41" s="42">
        <f t="shared" si="3"/>
        <v>2361.16</v>
      </c>
      <c r="X41" s="42">
        <f t="shared" si="3"/>
        <v>0</v>
      </c>
      <c r="Y41" s="42">
        <f t="shared" si="3"/>
        <v>2465.9351372245847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209.7</v>
      </c>
      <c r="AN41" s="42">
        <f t="shared" si="3"/>
        <v>45.79</v>
      </c>
      <c r="AO41" s="42">
        <f>SUM(AO12,AO18,AO24:AO37)</f>
        <v>28896.465137224586</v>
      </c>
      <c r="AP41" s="42">
        <f>SUM(AP12,AP18,AP24:AP37)</f>
        <v>23349.775000000001</v>
      </c>
      <c r="AQ41" s="42">
        <f t="shared" si="2"/>
        <v>52246.240137224588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2021-11-25T18:37:38Z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