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P27" i="1"/>
  <c r="AO27" i="1"/>
  <c r="AP26" i="1"/>
  <c r="AO26" i="1"/>
  <c r="AP25" i="1"/>
  <c r="AO25" i="1"/>
  <c r="AP24" i="1"/>
  <c r="AO24" i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8" i="1" l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<sst xmlns="http://schemas.openxmlformats.org/spreadsheetml/2006/main" count="357" uniqueCount="69">
  <si>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</si>
  <si>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</si>
  <si>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</si>
  <si>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</si>
  <si>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</si>
  <si>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</si>
  <si>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</si>
  <si>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</si>
  <si>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</si>
  <si>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</si>
  <si>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</si>
  <si>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</si>
  <si>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</si>
  <si>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</si>
  <si>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</si>
  <si>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</si>
  <si>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</si>
  <si>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</si>
  <si>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</si>
  <si>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</si>
  <si>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</si>
  <si>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</si>
  <si>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</si>
  <si>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</si>
  <si>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</si>
  <si>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</si>
  <si>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</si>
  <si>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</si>
  <si>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</si>
  <si>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</si>
  <si>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</si>
  <si>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</si>
  <si>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</si>
  <si>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</si>
  <si>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</si>
  <si>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</si>
  <si>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</si>
  <si>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</si>
  <si>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</si>
  <si>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</si>
  <si>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</si>
  <si>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</si>
  <si>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</si>
  <si>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</si>
  <si>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</si>
  <si>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</si>
  <si>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</si>
  <si>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</si>
  <si>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</si>
  <si>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</si>
  <si>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</si>
  <si>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</si>
  <si>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</si>
  <si>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</si>
  <si>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</si>
  <si>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</si>
  <si>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</si>
  <si>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</si>
  <si>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</si>
  <si>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</si>
  <si>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</si>
  <si>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</si>
  <si>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</si>
  <si>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</si>
  <si>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R.M.N°380-2021-PRODUCE</t>
  </si>
  <si>
    <t>SM</t>
  </si>
  <si>
    <t xml:space="preserve">           Atención: Sr. Jorge Luis Prado Palomino</t>
  </si>
  <si>
    <t xml:space="preserve">        Fecha  :22/11/2021</t>
  </si>
  <si>
    <t>Callao, 23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</si>
</sst>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N1" zoomScale="23" zoomScaleNormal="23" workbookViewId="0">
      <selection activeCell="AP25" sqref="AP2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66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4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67</v>
      </c>
      <c r="AP8" s="68"/>
      <c r="AQ8" s="68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0" t="s">
        <v>8</v>
      </c>
      <c r="D10" s="70"/>
      <c r="E10" s="70" t="s">
        <v>9</v>
      </c>
      <c r="F10" s="70"/>
      <c r="G10" s="70" t="s">
        <v>10</v>
      </c>
      <c r="H10" s="70"/>
      <c r="I10" s="70" t="s">
        <v>11</v>
      </c>
      <c r="J10" s="70"/>
      <c r="K10" s="70" t="s">
        <v>12</v>
      </c>
      <c r="L10" s="70"/>
      <c r="M10" s="70" t="s">
        <v>13</v>
      </c>
      <c r="N10" s="70"/>
      <c r="O10" s="70" t="s">
        <v>14</v>
      </c>
      <c r="P10" s="70"/>
      <c r="Q10" s="70" t="s">
        <v>15</v>
      </c>
      <c r="R10" s="70"/>
      <c r="S10" s="70" t="s">
        <v>16</v>
      </c>
      <c r="T10" s="70"/>
      <c r="U10" s="70" t="s">
        <v>17</v>
      </c>
      <c r="V10" s="70"/>
      <c r="W10" s="70" t="s">
        <v>18</v>
      </c>
      <c r="X10" s="70"/>
      <c r="Y10" s="71" t="s">
        <v>19</v>
      </c>
      <c r="Z10" s="71"/>
      <c r="AA10" s="70" t="s">
        <v>20</v>
      </c>
      <c r="AB10" s="70"/>
      <c r="AC10" s="70" t="s">
        <v>21</v>
      </c>
      <c r="AD10" s="70"/>
      <c r="AE10" s="70" t="s">
        <v>22</v>
      </c>
      <c r="AF10" s="70"/>
      <c r="AG10" s="70" t="s">
        <v>23</v>
      </c>
      <c r="AH10" s="70"/>
      <c r="AI10" s="70" t="s">
        <v>24</v>
      </c>
      <c r="AJ10" s="70"/>
      <c r="AK10" s="70" t="s">
        <v>25</v>
      </c>
      <c r="AL10" s="70"/>
      <c r="AM10" s="70" t="s">
        <v>26</v>
      </c>
      <c r="AN10" s="70"/>
      <c r="AO10" s="72" t="s">
        <v>27</v>
      </c>
      <c r="AP10" s="72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5712.78</v>
      </c>
      <c r="H12" s="30">
        <v>3852.6832349978013</v>
      </c>
      <c r="I12" s="30">
        <v>11574.15</v>
      </c>
      <c r="J12" s="30">
        <v>12365.82</v>
      </c>
      <c r="K12" s="30">
        <v>1162.56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3860</v>
      </c>
      <c r="R12" s="30">
        <v>0</v>
      </c>
      <c r="S12" s="30">
        <v>2766.43</v>
      </c>
      <c r="T12" s="30">
        <v>0</v>
      </c>
      <c r="U12" s="30">
        <v>1080</v>
      </c>
      <c r="V12" s="30">
        <v>1205</v>
      </c>
      <c r="W12" s="30">
        <v>4819.28</v>
      </c>
      <c r="X12" s="30">
        <v>0</v>
      </c>
      <c r="Y12" s="30">
        <v>6750.4100000000008</v>
      </c>
      <c r="Z12" s="30">
        <v>1110.0550000000001</v>
      </c>
      <c r="AA12" s="30">
        <v>2353.9349999999999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175.76</v>
      </c>
      <c r="AN12" s="30">
        <v>73.260000000000005</v>
      </c>
      <c r="AO12" s="30">
        <f>SUMIF($C$11:$AN$11,"Ind",C12:AN12)</f>
        <v>40255.305</v>
      </c>
      <c r="AP12" s="30">
        <f>SUMIF($C$11:$AN$11,"I.Mad",C12:AN12)</f>
        <v>18606.818234997798</v>
      </c>
      <c r="AQ12" s="30">
        <f>SUM(AO12:AP12)</f>
        <v>58862.123234997794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19</v>
      </c>
      <c r="H13" s="30">
        <v>113</v>
      </c>
      <c r="I13" s="30">
        <v>58</v>
      </c>
      <c r="J13" s="30">
        <v>186</v>
      </c>
      <c r="K13" s="30">
        <v>6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17</v>
      </c>
      <c r="R13" s="30" t="s">
        <v>33</v>
      </c>
      <c r="S13" s="30">
        <v>17</v>
      </c>
      <c r="T13" s="30" t="s">
        <v>33</v>
      </c>
      <c r="U13" s="30">
        <v>5</v>
      </c>
      <c r="V13" s="30">
        <v>14</v>
      </c>
      <c r="W13" s="30">
        <v>28</v>
      </c>
      <c r="X13" s="30" t="s">
        <v>33</v>
      </c>
      <c r="Y13" s="30">
        <v>56</v>
      </c>
      <c r="Z13" s="30">
        <v>15</v>
      </c>
      <c r="AA13" s="30">
        <v>8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1</v>
      </c>
      <c r="AN13" s="30">
        <v>1</v>
      </c>
      <c r="AO13" s="30">
        <f>SUMIF($C$11:$AN$11,"Ind*",C13:AN13)</f>
        <v>215</v>
      </c>
      <c r="AP13" s="30">
        <f>SUMIF($C$11:$AN$11,"I.Mad",C13:AN13)</f>
        <v>329</v>
      </c>
      <c r="AQ13" s="30">
        <f>SUM(AO13:AP13)</f>
        <v>544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1</v>
      </c>
      <c r="H14" s="30">
        <v>18</v>
      </c>
      <c r="I14" s="30">
        <v>7</v>
      </c>
      <c r="J14" s="30">
        <v>42</v>
      </c>
      <c r="K14" s="30" t="s">
        <v>65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10</v>
      </c>
      <c r="R14" s="30" t="s">
        <v>33</v>
      </c>
      <c r="S14" s="30">
        <v>7</v>
      </c>
      <c r="T14" s="30" t="s">
        <v>33</v>
      </c>
      <c r="U14" s="30">
        <v>4</v>
      </c>
      <c r="V14" s="30">
        <v>5</v>
      </c>
      <c r="W14" s="30">
        <v>13</v>
      </c>
      <c r="X14" s="30" t="s">
        <v>33</v>
      </c>
      <c r="Y14" s="30">
        <v>14</v>
      </c>
      <c r="Z14" s="30">
        <v>3</v>
      </c>
      <c r="AA14" s="30">
        <v>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1</v>
      </c>
      <c r="AN14" s="30">
        <v>1</v>
      </c>
      <c r="AO14" s="30">
        <f>SUMIF($C$11:$AN$11,"Ind*",C14:AN14)</f>
        <v>60</v>
      </c>
      <c r="AP14" s="30">
        <f>SUMIF($C$11:$AN$11,"I.Mad",C14:AN14)</f>
        <v>69</v>
      </c>
      <c r="AQ14" s="30">
        <f>SUM(AO14:AP14)</f>
        <v>129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23.976608187134502</v>
      </c>
      <c r="H15" s="30">
        <v>8.5714977243256882</v>
      </c>
      <c r="I15" s="30">
        <v>14.616382989157692</v>
      </c>
      <c r="J15" s="30">
        <v>17.060357257023917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1.5721227542934384</v>
      </c>
      <c r="R15" s="30" t="s">
        <v>33</v>
      </c>
      <c r="S15" s="30">
        <v>1.5649189078427996</v>
      </c>
      <c r="T15" s="30" t="s">
        <v>33</v>
      </c>
      <c r="U15" s="30">
        <v>1.3201686511173982</v>
      </c>
      <c r="V15" s="30">
        <v>4.7268477416039945</v>
      </c>
      <c r="W15" s="30">
        <v>3.6674541336046493</v>
      </c>
      <c r="X15" s="30" t="s">
        <v>33</v>
      </c>
      <c r="Y15" s="30">
        <v>13.192348359558467</v>
      </c>
      <c r="Z15" s="30">
        <v>9.2835509823568589</v>
      </c>
      <c r="AA15" s="30">
        <v>23.401440726044747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13.725490196078432</v>
      </c>
      <c r="AN15" s="30">
        <v>18.012422360248443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12.5</v>
      </c>
      <c r="I16" s="36">
        <v>13</v>
      </c>
      <c r="J16" s="36">
        <v>12.5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</v>
      </c>
      <c r="R16" s="36" t="s">
        <v>33</v>
      </c>
      <c r="S16" s="36">
        <v>13</v>
      </c>
      <c r="T16" s="36" t="s">
        <v>33</v>
      </c>
      <c r="U16" s="36">
        <v>13</v>
      </c>
      <c r="V16" s="36">
        <v>13</v>
      </c>
      <c r="W16" s="36">
        <v>13.5</v>
      </c>
      <c r="X16" s="36" t="s">
        <v>33</v>
      </c>
      <c r="Y16" s="36">
        <v>12</v>
      </c>
      <c r="Z16" s="36">
        <v>12.5</v>
      </c>
      <c r="AA16" s="36">
        <v>12.5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5712.78</v>
      </c>
      <c r="H41" s="42">
        <f t="shared" si="3"/>
        <v>3852.6832349978013</v>
      </c>
      <c r="I41" s="42">
        <f t="shared" si="3"/>
        <v>11574.15</v>
      </c>
      <c r="J41" s="42">
        <f t="shared" si="3"/>
        <v>12365.82</v>
      </c>
      <c r="K41" s="42">
        <f t="shared" si="3"/>
        <v>1162.56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3860</v>
      </c>
      <c r="R41" s="42">
        <f t="shared" si="3"/>
        <v>0</v>
      </c>
      <c r="S41" s="42">
        <f t="shared" si="3"/>
        <v>2766.43</v>
      </c>
      <c r="T41" s="42">
        <f t="shared" si="3"/>
        <v>0</v>
      </c>
      <c r="U41" s="42">
        <f t="shared" si="3"/>
        <v>1080</v>
      </c>
      <c r="V41" s="42">
        <f t="shared" si="3"/>
        <v>1205</v>
      </c>
      <c r="W41" s="42">
        <f t="shared" si="3"/>
        <v>4819.28</v>
      </c>
      <c r="X41" s="42">
        <f t="shared" si="3"/>
        <v>0</v>
      </c>
      <c r="Y41" s="42">
        <f t="shared" si="3"/>
        <v>6750.4100000000008</v>
      </c>
      <c r="Z41" s="42">
        <f t="shared" si="3"/>
        <v>1110.0550000000001</v>
      </c>
      <c r="AA41" s="42">
        <f t="shared" si="3"/>
        <v>2353.9349999999999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175.76</v>
      </c>
      <c r="AN41" s="42">
        <f t="shared" si="3"/>
        <v>73.260000000000005</v>
      </c>
      <c r="AO41" s="42">
        <f>SUM(AO12,AO18,AO24:AO37)</f>
        <v>40255.305</v>
      </c>
      <c r="AP41" s="42">
        <f>SUM(AP12,AP18,AP24:AP37)</f>
        <v>18606.818234997798</v>
      </c>
      <c r="AQ41" s="42">
        <f t="shared" si="2"/>
        <v>58862.123234997794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15.9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2021-11-23T17:59:58Z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