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P27" i="1"/>
  <c r="AO27" i="1"/>
  <c r="AP26" i="1"/>
  <c r="AO26" i="1"/>
  <c r="AP25" i="1"/>
  <c r="AO25" i="1"/>
  <c r="AP24" i="1"/>
  <c r="AO24" i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Q28" i="1" l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<sst xmlns="http://schemas.openxmlformats.org/spreadsheetml/2006/main" count="361" uniqueCount="69">
  <si>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</si>
  <si>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</si>
  <si>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</si>
  <si>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</si>
  <si>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</si>
  <si>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</si>
  <si>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</si>
  <si>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</si>
  <si>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</si>
  <si>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</si>
  <si>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</si>
  <si>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</si>
  <si>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</si>
  <si>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</si>
  <si>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</si>
  <si>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</si>
  <si>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</si>
  <si>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</si>
  <si>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</si>
  <si>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</si>
  <si>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</si>
  <si>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</si>
  <si>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</si>
  <si>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</si>
  <si>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</si>
  <si>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</si>
  <si>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</si>
  <si>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</si>
  <si>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</si>
  <si>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</si>
  <si>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</si>
  <si>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</si>
  <si>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</si>
  <si>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</si>
  <si>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</si>
  <si>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</si>
  <si>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</si>
  <si>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</si>
  <si>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</si>
  <si>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</si>
  <si>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</si>
  <si>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</si>
  <si>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</si>
  <si>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</si>
  <si>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</si>
  <si>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</si>
  <si>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</si>
  <si>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</si>
  <si>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</si>
  <si>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</si>
  <si>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</si>
  <si>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</si>
  <si>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</si>
  <si>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</si>
  <si>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</si>
  <si>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</si>
  <si>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</si>
  <si>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</si>
  <si>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</si>
  <si>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</si>
  <si>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</si>
  <si>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</si>
  <si>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</si>
  <si>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</si>
  <si>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R.M.N°380-2021-PRODUCE</t>
  </si>
  <si>
    <t>SM</t>
  </si>
  <si>
    <t xml:space="preserve">           Atención: Sr. Jorge Luis Prado Palomino</t>
  </si>
  <si>
    <t>Callao, 22 de noviembre del 2021</t>
  </si>
  <si>
    <t xml:space="preserve">        Fecha  :21/11/2021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</si>
</sst>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N34" sqref="N3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66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3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4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68</v>
      </c>
      <c r="AP8" s="71"/>
      <c r="AQ8" s="71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6" t="s">
        <v>8</v>
      </c>
      <c r="D10" s="66"/>
      <c r="E10" s="66" t="s">
        <v>9</v>
      </c>
      <c r="F10" s="66"/>
      <c r="G10" s="66" t="s">
        <v>10</v>
      </c>
      <c r="H10" s="66"/>
      <c r="I10" s="66" t="s">
        <v>11</v>
      </c>
      <c r="J10" s="66"/>
      <c r="K10" s="66" t="s">
        <v>12</v>
      </c>
      <c r="L10" s="66"/>
      <c r="M10" s="66" t="s">
        <v>13</v>
      </c>
      <c r="N10" s="66"/>
      <c r="O10" s="66" t="s">
        <v>14</v>
      </c>
      <c r="P10" s="66"/>
      <c r="Q10" s="66" t="s">
        <v>15</v>
      </c>
      <c r="R10" s="66"/>
      <c r="S10" s="66" t="s">
        <v>16</v>
      </c>
      <c r="T10" s="66"/>
      <c r="U10" s="66" t="s">
        <v>17</v>
      </c>
      <c r="V10" s="66"/>
      <c r="W10" s="66" t="s">
        <v>18</v>
      </c>
      <c r="X10" s="66"/>
      <c r="Y10" s="68" t="s">
        <v>19</v>
      </c>
      <c r="Z10" s="68"/>
      <c r="AA10" s="66" t="s">
        <v>20</v>
      </c>
      <c r="AB10" s="66"/>
      <c r="AC10" s="66" t="s">
        <v>21</v>
      </c>
      <c r="AD10" s="66"/>
      <c r="AE10" s="66" t="s">
        <v>22</v>
      </c>
      <c r="AF10" s="66"/>
      <c r="AG10" s="66" t="s">
        <v>23</v>
      </c>
      <c r="AH10" s="66"/>
      <c r="AI10" s="66" t="s">
        <v>24</v>
      </c>
      <c r="AJ10" s="66"/>
      <c r="AK10" s="66" t="s">
        <v>25</v>
      </c>
      <c r="AL10" s="66"/>
      <c r="AM10" s="66" t="s">
        <v>26</v>
      </c>
      <c r="AN10" s="66"/>
      <c r="AO10" s="67" t="s">
        <v>27</v>
      </c>
      <c r="AP10" s="67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3311.5650000000005</v>
      </c>
      <c r="H12" s="30">
        <v>8067.6800000000012</v>
      </c>
      <c r="I12" s="30">
        <v>10203.030000000001</v>
      </c>
      <c r="J12" s="30">
        <v>11805.3</v>
      </c>
      <c r="K12" s="30">
        <v>908.88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5050</v>
      </c>
      <c r="R12" s="30">
        <v>0</v>
      </c>
      <c r="S12" s="30">
        <v>3860.99</v>
      </c>
      <c r="T12" s="30">
        <v>0</v>
      </c>
      <c r="U12" s="30">
        <v>1580</v>
      </c>
      <c r="V12" s="30">
        <v>845</v>
      </c>
      <c r="W12" s="30">
        <v>4905.58</v>
      </c>
      <c r="X12" s="30">
        <v>0</v>
      </c>
      <c r="Y12" s="30">
        <v>8229.0509999999995</v>
      </c>
      <c r="Z12" s="30">
        <v>1808.3149999999998</v>
      </c>
      <c r="AA12" s="30">
        <v>7083</v>
      </c>
      <c r="AB12" s="30">
        <v>0</v>
      </c>
      <c r="AC12" s="30">
        <v>6454.6759383458211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51586.771938345817</v>
      </c>
      <c r="AP12" s="30">
        <f>SUMIF($C$11:$AN$11,"I.Mad",C12:AN12)</f>
        <v>22526.294999999998</v>
      </c>
      <c r="AQ12" s="30">
        <f>SUM(AO12:AP12)</f>
        <v>74113.066938345815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11</v>
      </c>
      <c r="H13" s="30">
        <v>132</v>
      </c>
      <c r="I13" s="30">
        <v>62</v>
      </c>
      <c r="J13" s="30">
        <v>181</v>
      </c>
      <c r="K13" s="30">
        <v>7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22</v>
      </c>
      <c r="R13" s="30" t="s">
        <v>33</v>
      </c>
      <c r="S13" s="30">
        <v>16</v>
      </c>
      <c r="T13" s="30" t="s">
        <v>33</v>
      </c>
      <c r="U13" s="30">
        <v>6</v>
      </c>
      <c r="V13" s="30">
        <v>9</v>
      </c>
      <c r="W13" s="30">
        <v>21</v>
      </c>
      <c r="X13" s="30" t="s">
        <v>33</v>
      </c>
      <c r="Y13" s="30">
        <v>41</v>
      </c>
      <c r="Z13" s="30">
        <v>20</v>
      </c>
      <c r="AA13" s="30">
        <v>23</v>
      </c>
      <c r="AB13" s="30" t="s">
        <v>33</v>
      </c>
      <c r="AC13" s="30">
        <v>21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230</v>
      </c>
      <c r="AP13" s="30">
        <f>SUMIF($C$11:$AN$11,"I.Mad",C13:AN13)</f>
        <v>342</v>
      </c>
      <c r="AQ13" s="30">
        <f>SUM(AO13:AP13)</f>
        <v>572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1</v>
      </c>
      <c r="H14" s="30">
        <v>15</v>
      </c>
      <c r="I14" s="30">
        <v>9</v>
      </c>
      <c r="J14" s="30">
        <v>34</v>
      </c>
      <c r="K14" s="30" t="s">
        <v>65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10</v>
      </c>
      <c r="R14" s="30" t="s">
        <v>33</v>
      </c>
      <c r="S14" s="30">
        <v>5</v>
      </c>
      <c r="T14" s="30" t="s">
        <v>33</v>
      </c>
      <c r="U14" s="30">
        <v>3</v>
      </c>
      <c r="V14" s="30">
        <v>4</v>
      </c>
      <c r="W14" s="30">
        <v>12</v>
      </c>
      <c r="X14" s="30" t="s">
        <v>33</v>
      </c>
      <c r="Y14" s="30">
        <v>15</v>
      </c>
      <c r="Z14" s="30">
        <v>8</v>
      </c>
      <c r="AA14" s="30">
        <v>8</v>
      </c>
      <c r="AB14" s="30" t="s">
        <v>33</v>
      </c>
      <c r="AC14" s="30">
        <v>10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73</v>
      </c>
      <c r="AP14" s="30">
        <f>SUMIF($C$11:$AN$11,"I.Mad",C14:AN14)</f>
        <v>61</v>
      </c>
      <c r="AQ14" s="30">
        <f>SUM(AO14:AP14)</f>
        <v>134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2.083333333333333</v>
      </c>
      <c r="H15" s="30">
        <v>1.6641143561785776</v>
      </c>
      <c r="I15" s="30">
        <v>16.730610155064021</v>
      </c>
      <c r="J15" s="30">
        <v>31.835623443394468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2.0352165214415932</v>
      </c>
      <c r="R15" s="30" t="s">
        <v>33</v>
      </c>
      <c r="S15" s="30">
        <v>4.5086904824906258</v>
      </c>
      <c r="T15" s="30" t="s">
        <v>33</v>
      </c>
      <c r="U15" s="30">
        <v>5.3728950258305037</v>
      </c>
      <c r="V15" s="30">
        <v>4.2015204741063474</v>
      </c>
      <c r="W15" s="30">
        <v>8.2230034716481075</v>
      </c>
      <c r="X15" s="30" t="s">
        <v>33</v>
      </c>
      <c r="Y15" s="30">
        <v>12.833879583006128</v>
      </c>
      <c r="Z15" s="30">
        <v>6.223293490085732</v>
      </c>
      <c r="AA15" s="30">
        <v>27.398354929858666</v>
      </c>
      <c r="AB15" s="30" t="s">
        <v>33</v>
      </c>
      <c r="AC15" s="30">
        <v>58.12840423335868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</v>
      </c>
      <c r="J16" s="36">
        <v>12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 t="s">
        <v>33</v>
      </c>
      <c r="S16" s="36">
        <v>13</v>
      </c>
      <c r="T16" s="36" t="s">
        <v>33</v>
      </c>
      <c r="U16" s="36">
        <v>13</v>
      </c>
      <c r="V16" s="36">
        <v>13</v>
      </c>
      <c r="W16" s="36">
        <v>12.5</v>
      </c>
      <c r="X16" s="36" t="s">
        <v>33</v>
      </c>
      <c r="Y16" s="36">
        <v>12.5</v>
      </c>
      <c r="Z16" s="36">
        <v>13</v>
      </c>
      <c r="AA16" s="36">
        <v>12.5</v>
      </c>
      <c r="AB16" s="36" t="s">
        <v>33</v>
      </c>
      <c r="AC16" s="36">
        <v>11.5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>
        <v>8.08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8.08</v>
      </c>
      <c r="AP25" s="30">
        <f t="shared" si="1"/>
        <v>0</v>
      </c>
      <c r="AQ25" s="42">
        <f t="shared" si="2"/>
        <v>8.08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>
        <v>2.4490616541787107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2.4490616541787107</v>
      </c>
      <c r="AP30" s="30">
        <f t="shared" si="1"/>
        <v>0</v>
      </c>
      <c r="AQ30" s="42">
        <f t="shared" si="2"/>
        <v>2.4490616541787107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3311.5650000000005</v>
      </c>
      <c r="H41" s="42">
        <f t="shared" si="3"/>
        <v>8067.6800000000012</v>
      </c>
      <c r="I41" s="42">
        <f t="shared" si="3"/>
        <v>10211.11</v>
      </c>
      <c r="J41" s="42">
        <f t="shared" si="3"/>
        <v>11805.3</v>
      </c>
      <c r="K41" s="42">
        <f t="shared" si="3"/>
        <v>908.88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5050</v>
      </c>
      <c r="R41" s="42">
        <f t="shared" si="3"/>
        <v>0</v>
      </c>
      <c r="S41" s="42">
        <f t="shared" si="3"/>
        <v>3860.99</v>
      </c>
      <c r="T41" s="42">
        <f t="shared" si="3"/>
        <v>0</v>
      </c>
      <c r="U41" s="42">
        <f t="shared" si="3"/>
        <v>1580</v>
      </c>
      <c r="V41" s="42">
        <f t="shared" si="3"/>
        <v>845</v>
      </c>
      <c r="W41" s="42">
        <f t="shared" si="3"/>
        <v>4905.58</v>
      </c>
      <c r="X41" s="42">
        <f t="shared" si="3"/>
        <v>0</v>
      </c>
      <c r="Y41" s="42">
        <f t="shared" si="3"/>
        <v>8229.0509999999995</v>
      </c>
      <c r="Z41" s="42">
        <f t="shared" si="3"/>
        <v>1808.3149999999998</v>
      </c>
      <c r="AA41" s="42">
        <f t="shared" si="3"/>
        <v>7083</v>
      </c>
      <c r="AB41" s="42">
        <f t="shared" si="3"/>
        <v>0</v>
      </c>
      <c r="AC41" s="42">
        <f t="shared" si="3"/>
        <v>6457.125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51597.300999999999</v>
      </c>
      <c r="AP41" s="42">
        <f>SUM(AP12,AP18,AP24:AP37)</f>
        <v>22526.294999999998</v>
      </c>
      <c r="AQ41" s="42">
        <f t="shared" si="2"/>
        <v>74123.59599999999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16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2021-11-22T16:34:48Z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