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<sst xmlns="http://schemas.openxmlformats.org/spreadsheetml/2006/main" count="359" uniqueCount="69">
  <si>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</si>
  <si>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</si>
  <si>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</si>
  <si>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</si>
  <si>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</si>
  <si>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</si>
  <si>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</si>
  <si>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</si>
  <si>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</si>
  <si>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</si>
  <si>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</si>
  <si>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</si>
  <si>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</si>
  <si>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</si>
  <si>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</si>
  <si>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</si>
  <si>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</si>
  <si>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</si>
  <si>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</si>
  <si>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</si>
  <si>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</si>
  <si>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</si>
  <si>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</si>
  <si>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</si>
  <si>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</si>
  <si>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</si>
  <si>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</si>
  <si>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</si>
  <si>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</si>
  <si>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</si>
  <si>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</si>
  <si>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</si>
  <si>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</si>
  <si>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</si>
  <si>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</si>
  <si>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</si>
  <si>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</si>
  <si>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</si>
  <si>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</si>
  <si>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</si>
  <si>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</si>
  <si>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</si>
  <si>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</si>
  <si>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</si>
  <si>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</si>
  <si>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</si>
  <si>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</si>
  <si>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</si>
  <si>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</si>
  <si>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</si>
  <si>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</si>
  <si>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</si>
  <si>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</si>
  <si>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</si>
  <si>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</si>
  <si>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</si>
  <si>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</si>
  <si>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</si>
  <si>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</si>
  <si>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</si>
  <si>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</si>
  <si>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</si>
  <si>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</si>
  <si>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</si>
  <si>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</si>
  <si>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</si>
  <si>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:20/12/2021</t>
  </si>
  <si>
    <t>Callao, 21 de diciembre del 2021</t>
  </si>
  <si>
    <t>12.5 Y 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</si>
</sst>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J1" zoomScale="23" zoomScaleNormal="23" workbookViewId="0">
      <selection activeCell="Z59" sqref="Z5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4861.4495011911467</v>
      </c>
      <c r="H12" s="30">
        <v>1042.97</v>
      </c>
      <c r="I12" s="30">
        <v>7177.33</v>
      </c>
      <c r="J12" s="30">
        <v>534.41999999999996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278.26</v>
      </c>
      <c r="T12" s="30">
        <v>0</v>
      </c>
      <c r="U12" s="30">
        <v>0</v>
      </c>
      <c r="V12" s="30">
        <v>240.7</v>
      </c>
      <c r="W12" s="30">
        <v>1297.2</v>
      </c>
      <c r="X12" s="30">
        <v>0</v>
      </c>
      <c r="Y12" s="30">
        <v>5085.1350000000002</v>
      </c>
      <c r="Z12" s="30">
        <v>0</v>
      </c>
      <c r="AA12" s="30">
        <v>2954.5149999999999</v>
      </c>
      <c r="AB12" s="30">
        <v>0</v>
      </c>
      <c r="AC12" s="30">
        <v>2544.8218304574302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241.45500000000001</v>
      </c>
      <c r="AL12" s="30">
        <v>90.49</v>
      </c>
      <c r="AM12" s="30">
        <v>705.45500000000004</v>
      </c>
      <c r="AN12" s="30">
        <v>90.93</v>
      </c>
      <c r="AO12" s="30">
        <f>SUMIF($C$11:$AN$11,"Ind",C12:AN12)</f>
        <v>25145.621331648581</v>
      </c>
      <c r="AP12" s="30">
        <f>SUMIF($C$11:$AN$11,"I.Mad",C12:AN12)</f>
        <v>1999.51</v>
      </c>
      <c r="AQ12" s="30">
        <f>SUM(AO12:AP12)</f>
        <v>27145.131331648579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38</v>
      </c>
      <c r="H13" s="30">
        <v>14</v>
      </c>
      <c r="I13" s="30">
        <v>44</v>
      </c>
      <c r="J13" s="30">
        <v>6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>
        <v>3</v>
      </c>
      <c r="T13" s="30" t="s">
        <v>33</v>
      </c>
      <c r="U13" s="30" t="s">
        <v>33</v>
      </c>
      <c r="V13" s="30">
        <v>4</v>
      </c>
      <c r="W13" s="30">
        <v>6</v>
      </c>
      <c r="X13" s="30" t="s">
        <v>33</v>
      </c>
      <c r="Y13" s="30">
        <v>28</v>
      </c>
      <c r="Z13" s="30" t="s">
        <v>33</v>
      </c>
      <c r="AA13" s="30">
        <v>20</v>
      </c>
      <c r="AB13" s="30" t="s">
        <v>33</v>
      </c>
      <c r="AC13" s="30">
        <v>17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6</v>
      </c>
      <c r="AL13" s="30">
        <v>3</v>
      </c>
      <c r="AM13" s="30">
        <v>7</v>
      </c>
      <c r="AN13" s="30">
        <v>6</v>
      </c>
      <c r="AO13" s="30">
        <f>SUMIF($C$11:$AN$11,"Ind*",C13:AN13)</f>
        <v>169</v>
      </c>
      <c r="AP13" s="30">
        <f>SUMIF($C$11:$AN$11,"I.Mad",C13:AN13)</f>
        <v>33</v>
      </c>
      <c r="AQ13" s="30">
        <f>SUM(AO13:AP13)</f>
        <v>202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9</v>
      </c>
      <c r="H14" s="30">
        <v>5</v>
      </c>
      <c r="I14" s="30">
        <v>21</v>
      </c>
      <c r="J14" s="30">
        <v>1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>
        <v>2</v>
      </c>
      <c r="T14" s="30" t="s">
        <v>33</v>
      </c>
      <c r="U14" s="30" t="s">
        <v>33</v>
      </c>
      <c r="V14" s="30">
        <v>4</v>
      </c>
      <c r="W14" s="30">
        <v>5</v>
      </c>
      <c r="X14" s="30" t="s">
        <v>33</v>
      </c>
      <c r="Y14" s="30">
        <v>5</v>
      </c>
      <c r="Z14" s="30" t="s">
        <v>33</v>
      </c>
      <c r="AA14" s="30">
        <v>7</v>
      </c>
      <c r="AB14" s="30" t="s">
        <v>33</v>
      </c>
      <c r="AC14" s="30">
        <v>9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1</v>
      </c>
      <c r="AL14" s="30">
        <v>2</v>
      </c>
      <c r="AM14" s="30">
        <v>3</v>
      </c>
      <c r="AN14" s="30">
        <v>1</v>
      </c>
      <c r="AO14" s="30">
        <f>SUMIF($C$11:$AN$11,"Ind*",C14:AN14)</f>
        <v>62</v>
      </c>
      <c r="AP14" s="30">
        <f>SUMIF($C$11:$AN$11,"I.Mad",C14:AN14)</f>
        <v>13</v>
      </c>
      <c r="AQ14" s="30">
        <f>SUM(AO14:AP14)</f>
        <v>75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0.93112731302489515</v>
      </c>
      <c r="H15" s="30">
        <v>6.445651923996544E-2</v>
      </c>
      <c r="I15" s="30">
        <v>1.8343779726044642</v>
      </c>
      <c r="J15" s="30">
        <v>1.6304347826086958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>
        <v>3.730401467192936</v>
      </c>
      <c r="T15" s="30" t="s">
        <v>33</v>
      </c>
      <c r="U15" s="30" t="s">
        <v>33</v>
      </c>
      <c r="V15" s="30">
        <v>44.3611360381325</v>
      </c>
      <c r="W15" s="30">
        <v>27.727070083380333</v>
      </c>
      <c r="X15" s="30" t="s">
        <v>33</v>
      </c>
      <c r="Y15" s="30">
        <v>47.731601755880732</v>
      </c>
      <c r="Z15" s="30" t="s">
        <v>33</v>
      </c>
      <c r="AA15" s="30">
        <v>39.288290173926747</v>
      </c>
      <c r="AB15" s="30" t="s">
        <v>33</v>
      </c>
      <c r="AC15" s="30">
        <v>52.830915331602093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74.21875</v>
      </c>
      <c r="AL15" s="30">
        <v>75.188680340041628</v>
      </c>
      <c r="AM15" s="30">
        <v>17.686172374940327</v>
      </c>
      <c r="AN15" s="30">
        <v>28.481012658227851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13.5</v>
      </c>
      <c r="H16" s="36">
        <v>13.5</v>
      </c>
      <c r="I16" s="36">
        <v>13.5</v>
      </c>
      <c r="J16" s="36">
        <v>13.5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>
        <v>13</v>
      </c>
      <c r="T16" s="36" t="s">
        <v>33</v>
      </c>
      <c r="U16" s="36" t="s">
        <v>33</v>
      </c>
      <c r="V16" s="36">
        <v>11.5</v>
      </c>
      <c r="W16" s="36">
        <v>12</v>
      </c>
      <c r="X16" s="36" t="s">
        <v>33</v>
      </c>
      <c r="Y16" s="36" t="s">
        <v>68</v>
      </c>
      <c r="Z16" s="36" t="s">
        <v>33</v>
      </c>
      <c r="AA16" s="36">
        <v>12.5</v>
      </c>
      <c r="AB16" s="36" t="s">
        <v>33</v>
      </c>
      <c r="AC16" s="36">
        <v>12.5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9.5</v>
      </c>
      <c r="AL16" s="36">
        <v>10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>
        <v>6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>
        <v>1.5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7.5</v>
      </c>
      <c r="AP30" s="30">
        <f t="shared" si="1"/>
        <v>0</v>
      </c>
      <c r="AQ30" s="42">
        <f t="shared" si="2"/>
        <v>7.5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4867.4495011911467</v>
      </c>
      <c r="H41" s="42">
        <f t="shared" si="3"/>
        <v>1042.97</v>
      </c>
      <c r="I41" s="42">
        <f t="shared" si="3"/>
        <v>7177.33</v>
      </c>
      <c r="J41" s="42">
        <f t="shared" si="3"/>
        <v>534.41999999999996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278.26</v>
      </c>
      <c r="T41" s="42">
        <f t="shared" si="3"/>
        <v>0</v>
      </c>
      <c r="U41" s="42">
        <f t="shared" si="3"/>
        <v>0</v>
      </c>
      <c r="V41" s="42">
        <f t="shared" si="3"/>
        <v>240.7</v>
      </c>
      <c r="W41" s="42">
        <f t="shared" si="3"/>
        <v>1297.2</v>
      </c>
      <c r="X41" s="42">
        <f t="shared" si="3"/>
        <v>0</v>
      </c>
      <c r="Y41" s="42">
        <f t="shared" si="3"/>
        <v>5085.1350000000002</v>
      </c>
      <c r="Z41" s="42">
        <f t="shared" si="3"/>
        <v>0</v>
      </c>
      <c r="AA41" s="42">
        <f t="shared" si="3"/>
        <v>2956.0149999999999</v>
      </c>
      <c r="AB41" s="42">
        <f t="shared" si="3"/>
        <v>0</v>
      </c>
      <c r="AC41" s="42">
        <f t="shared" si="3"/>
        <v>2544.8218304574302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241.45500000000001</v>
      </c>
      <c r="AL41" s="42">
        <f t="shared" si="3"/>
        <v>90.49</v>
      </c>
      <c r="AM41" s="42">
        <f t="shared" si="3"/>
        <v>705.45500000000004</v>
      </c>
      <c r="AN41" s="42">
        <f t="shared" si="3"/>
        <v>90.93</v>
      </c>
      <c r="AO41" s="42">
        <f>SUM(AO12,AO18,AO24:AO37)</f>
        <v>25153.121331648581</v>
      </c>
      <c r="AP41" s="42">
        <f>SUM(AP12,AP18,AP24:AP37)</f>
        <v>1999.51</v>
      </c>
      <c r="AQ41" s="42">
        <f t="shared" si="2"/>
        <v>27152.631331648579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16.600000000000001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2021-12-21T17:06:26Z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