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Q19" i="1" s="1"/>
  <c r="AP18" i="1"/>
  <c r="AO18" i="1"/>
  <c r="AP14" i="1"/>
  <c r="AO14" i="1"/>
  <c r="AP13" i="1"/>
  <c r="AO13" i="1"/>
  <c r="AP12" i="1"/>
  <c r="AO12" i="1"/>
  <c r="AQ36" i="1" l="1"/>
  <c r="AQ34" i="1"/>
  <c r="AQ35" i="1"/>
  <c r="AQ18" i="1"/>
  <c r="AQ38" i="1"/>
  <c r="AQ20" i="1"/>
  <c r="AQ30" i="1"/>
  <c r="AQ33" i="1"/>
  <c r="AQ29" i="1"/>
  <c r="AQ32" i="1"/>
  <c r="AQ28" i="1"/>
  <c r="AQ39" i="1"/>
  <c r="AQ26" i="1"/>
  <c r="AQ27" i="1"/>
  <c r="AQ24" i="1"/>
  <c r="AQ31" i="1"/>
  <c r="AQ25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<sst xmlns="http://schemas.openxmlformats.org/spreadsheetml/2006/main" count="358" uniqueCount="70">
  <si>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</si>
  <si>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</si>
  <si>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</si>
  <si>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</si>
  <si>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</si>
  <si>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</si>
  <si>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</si>
  <si>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</si>
  <si>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</si>
  <si>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</si>
  <si>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</si>
  <si>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</si>
  <si>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</si>
  <si>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</si>
  <si>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</si>
  <si>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</si>
  <si>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</si>
  <si>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</si>
  <si>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</si>
  <si>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</si>
  <si>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</si>
  <si>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</si>
  <si>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</si>
  <si>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</si>
  <si>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</si>
  <si>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</si>
  <si>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</si>
  <si>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</si>
  <si>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</si>
  <si>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</si>
  <si>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</si>
  <si>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</si>
  <si>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</si>
  <si>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</si>
  <si>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</si>
  <si>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</si>
  <si>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</si>
  <si>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</si>
  <si>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</si>
  <si>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</si>
  <si>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</si>
  <si>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</si>
  <si>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</si>
  <si>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</si>
  <si>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</si>
  <si>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</si>
  <si>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</si>
  <si>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</si>
  <si>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</si>
  <si>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</si>
  <si>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</si>
  <si>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</si>
  <si>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</si>
  <si>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</si>
  <si>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</si>
  <si>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</si>
  <si>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</si>
  <si>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</si>
  <si>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</si>
  <si>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</si>
  <si>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</si>
  <si>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</si>
  <si>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</si>
  <si>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 xml:space="preserve">           Atención: Sr. Jorge Luis Prado Palomino</t>
  </si>
  <si>
    <t>AGUJILLA</t>
  </si>
  <si>
    <t>R.M.N°173-2021-PRODUCE; R.M.N°380-2021-PRODUCE; R.M.N°414-2021-PRODUCE</t>
  </si>
  <si>
    <t xml:space="preserve">        Fecha  :19/12/2021</t>
  </si>
  <si>
    <t>Callao, 20 de diciembre del 2021</t>
  </si>
  <si>
    <t>SM</t>
  </si>
  <si>
    <t>13.0 Y 8.5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</si>
</sst>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hh:mm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0" fontId="5" fillId="0" borderId="0"/>
    <xf numFmtId="0" fontId="24" fillId="0" borderId="0"/>
    <xf numFmtId="0" fontId="25" fillId="0" borderId="0"/>
    <xf numFmtId="169" fontId="25" fillId="0" borderId="0" applyFont="0" applyFill="0" applyBorder="0" applyAlignment="0" applyProtection="0"/>
    <xf numFmtId="0" fontId="2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1" applyFont="1" applyAlignment="1" applyProtection="1"/>
    <xf numFmtId="0" fontId="6" fillId="0" borderId="0" xfId="0" applyFont="1"/>
    <xf numFmtId="0" fontId="7" fillId="0" borderId="0" xfId="0" applyFont="1"/>
    <xf numFmtId="0" fontId="8" fillId="0" borderId="0" xfId="0" applyFont="1"/>
    <xf numFmtId="164" fontId="7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9" fontId="12" fillId="0" borderId="0" xfId="0" applyNumberFormat="1" applyFont="1"/>
    <xf numFmtId="1" fontId="14" fillId="0" borderId="0" xfId="0" applyNumberFormat="1" applyFont="1"/>
    <xf numFmtId="165" fontId="12" fillId="0" borderId="0" xfId="0" applyNumberFormat="1" applyFont="1"/>
    <xf numFmtId="0" fontId="15" fillId="0" borderId="0" xfId="0" applyFont="1"/>
    <xf numFmtId="0" fontId="7" fillId="0" borderId="0" xfId="0" applyFont="1" applyBorder="1"/>
    <xf numFmtId="0" fontId="13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6" fillId="0" borderId="0" xfId="0" applyFont="1"/>
    <xf numFmtId="0" fontId="17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0" xfId="0" applyFont="1" applyBorder="1"/>
    <xf numFmtId="0" fontId="14" fillId="0" borderId="4" xfId="0" applyFont="1" applyBorder="1"/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2" xfId="0" applyNumberFormat="1" applyFont="1" applyBorder="1" applyAlignment="1">
      <alignment horizontal="center"/>
    </xf>
    <xf numFmtId="1" fontId="3" fillId="0" borderId="0" xfId="0" applyNumberFormat="1" applyFont="1"/>
    <xf numFmtId="0" fontId="3" fillId="0" borderId="0" xfId="0" applyFont="1" applyBorder="1"/>
    <xf numFmtId="0" fontId="14" fillId="0" borderId="2" xfId="0" applyFont="1" applyBorder="1" applyAlignment="1">
      <alignment horizontal="left"/>
    </xf>
    <xf numFmtId="167" fontId="3" fillId="0" borderId="0" xfId="0" applyNumberFormat="1" applyFont="1"/>
    <xf numFmtId="0" fontId="19" fillId="3" borderId="2" xfId="0" applyFont="1" applyFill="1" applyBorder="1" applyAlignment="1">
      <alignment horizontal="center"/>
    </xf>
    <xf numFmtId="168" fontId="18" fillId="0" borderId="2" xfId="0" applyNumberFormat="1" applyFont="1" applyBorder="1" applyAlignment="1">
      <alignment horizontal="center"/>
    </xf>
    <xf numFmtId="0" fontId="14" fillId="2" borderId="6" xfId="0" applyFont="1" applyFill="1" applyBorder="1" applyAlignment="1">
      <alignment horizontal="left"/>
    </xf>
    <xf numFmtId="0" fontId="11" fillId="0" borderId="7" xfId="0" applyFont="1" applyBorder="1" applyAlignment="1">
      <alignment horizontal="center"/>
    </xf>
    <xf numFmtId="168" fontId="18" fillId="0" borderId="7" xfId="0" applyNumberFormat="1" applyFont="1" applyBorder="1" applyAlignment="1">
      <alignment horizontal="center"/>
    </xf>
    <xf numFmtId="1" fontId="11" fillId="0" borderId="7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1" fontId="18" fillId="0" borderId="4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4" fillId="0" borderId="2" xfId="0" applyFont="1" applyBorder="1"/>
    <xf numFmtId="168" fontId="18" fillId="0" borderId="4" xfId="0" applyNumberFormat="1" applyFont="1" applyBorder="1" applyAlignment="1">
      <alignment horizontal="center"/>
    </xf>
    <xf numFmtId="2" fontId="18" fillId="0" borderId="4" xfId="0" applyNumberFormat="1" applyFont="1" applyBorder="1" applyAlignment="1">
      <alignment horizontal="center"/>
    </xf>
    <xf numFmtId="168" fontId="11" fillId="2" borderId="4" xfId="0" applyNumberFormat="1" applyFont="1" applyFill="1" applyBorder="1" applyAlignment="1">
      <alignment horizontal="center" wrapText="1"/>
    </xf>
    <xf numFmtId="168" fontId="20" fillId="2" borderId="4" xfId="0" applyNumberFormat="1" applyFont="1" applyFill="1" applyBorder="1" applyAlignment="1">
      <alignment horizontal="center" wrapText="1"/>
    </xf>
    <xf numFmtId="168" fontId="20" fillId="0" borderId="4" xfId="0" applyNumberFormat="1" applyFont="1" applyBorder="1" applyAlignment="1">
      <alignment horizontal="center" wrapText="1"/>
    </xf>
    <xf numFmtId="168" fontId="16" fillId="0" borderId="2" xfId="0" applyNumberFormat="1" applyFont="1" applyBorder="1" applyAlignment="1">
      <alignment horizontal="center"/>
    </xf>
    <xf numFmtId="168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0" xfId="0" applyFont="1"/>
    <xf numFmtId="168" fontId="21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1" fontId="7" fillId="0" borderId="0" xfId="0" applyNumberFormat="1" applyFont="1" applyBorder="1" applyAlignment="1">
      <alignment horizontal="center"/>
    </xf>
    <xf numFmtId="0" fontId="14" fillId="0" borderId="0" xfId="0" applyFont="1"/>
    <xf numFmtId="1" fontId="22" fillId="0" borderId="0" xfId="0" applyNumberFormat="1" applyFont="1" applyBorder="1" applyProtection="1">
      <protection locked="0"/>
    </xf>
    <xf numFmtId="1" fontId="18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1" fontId="22" fillId="0" borderId="0" xfId="0" applyNumberFormat="1" applyFont="1" applyBorder="1" applyAlignment="1" applyProtection="1">
      <protection locked="0"/>
    </xf>
    <xf numFmtId="1" fontId="22" fillId="0" borderId="0" xfId="0" applyNumberFormat="1" applyFont="1" applyBorder="1" applyAlignment="1" applyProtection="1">
      <alignment horizontal="right"/>
      <protection locked="0"/>
    </xf>
    <xf numFmtId="168" fontId="18" fillId="0" borderId="0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4" fillId="0" borderId="0" xfId="0" applyFont="1" applyBorder="1" applyAlignment="1"/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4" fontId="10" fillId="0" borderId="0" xfId="0" applyNumberFormat="1" applyFont="1" applyBorder="1" applyAlignment="1">
      <alignment horizontal="right"/>
    </xf>
    <xf numFmtId="166" fontId="12" fillId="0" borderId="0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</cellXfs>
  <cellStyles count="7">
    <cellStyle name="Estilo 1" xfId="3"/>
    <cellStyle name="Euro" xfId="4"/>
    <cellStyle name="Normal" xfId="0" builtinId="0"/>
    <cellStyle name="Normal 2" xfId="5"/>
    <cellStyle name="Normal 3" xfId="2"/>
    <cellStyle name="Normal 4" xfId="6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zoomScale="23" zoomScaleNormal="23" workbookViewId="0">
      <selection activeCell="AC16" sqref="AC16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7" t="s">
        <v>63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5">
      <c r="B5" s="68" t="s">
        <v>3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4</v>
      </c>
      <c r="AN6" s="69"/>
      <c r="AO6" s="69"/>
      <c r="AP6" s="69"/>
      <c r="AQ6" s="69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66</v>
      </c>
      <c r="AP8" s="69"/>
      <c r="AQ8" s="69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71" t="s">
        <v>8</v>
      </c>
      <c r="D10" s="71"/>
      <c r="E10" s="71" t="s">
        <v>9</v>
      </c>
      <c r="F10" s="71"/>
      <c r="G10" s="71" t="s">
        <v>10</v>
      </c>
      <c r="H10" s="71"/>
      <c r="I10" s="71" t="s">
        <v>11</v>
      </c>
      <c r="J10" s="71"/>
      <c r="K10" s="71" t="s">
        <v>12</v>
      </c>
      <c r="L10" s="71"/>
      <c r="M10" s="71" t="s">
        <v>13</v>
      </c>
      <c r="N10" s="71"/>
      <c r="O10" s="71" t="s">
        <v>14</v>
      </c>
      <c r="P10" s="71"/>
      <c r="Q10" s="71" t="s">
        <v>15</v>
      </c>
      <c r="R10" s="71"/>
      <c r="S10" s="71" t="s">
        <v>16</v>
      </c>
      <c r="T10" s="71"/>
      <c r="U10" s="71" t="s">
        <v>17</v>
      </c>
      <c r="V10" s="71"/>
      <c r="W10" s="71" t="s">
        <v>18</v>
      </c>
      <c r="X10" s="71"/>
      <c r="Y10" s="72" t="s">
        <v>19</v>
      </c>
      <c r="Z10" s="72"/>
      <c r="AA10" s="71" t="s">
        <v>20</v>
      </c>
      <c r="AB10" s="71"/>
      <c r="AC10" s="71" t="s">
        <v>21</v>
      </c>
      <c r="AD10" s="71"/>
      <c r="AE10" s="71" t="s">
        <v>22</v>
      </c>
      <c r="AF10" s="71"/>
      <c r="AG10" s="71" t="s">
        <v>23</v>
      </c>
      <c r="AH10" s="71"/>
      <c r="AI10" s="71" t="s">
        <v>24</v>
      </c>
      <c r="AJ10" s="71"/>
      <c r="AK10" s="71" t="s">
        <v>25</v>
      </c>
      <c r="AL10" s="71"/>
      <c r="AM10" s="71" t="s">
        <v>26</v>
      </c>
      <c r="AN10" s="71"/>
      <c r="AO10" s="73" t="s">
        <v>27</v>
      </c>
      <c r="AP10" s="73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1334.95</v>
      </c>
      <c r="F12" s="30">
        <v>0</v>
      </c>
      <c r="G12" s="30">
        <v>10191.174999999999</v>
      </c>
      <c r="H12" s="30">
        <v>1115.3</v>
      </c>
      <c r="I12" s="30">
        <v>5285.85</v>
      </c>
      <c r="J12" s="30">
        <v>280.8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210</v>
      </c>
      <c r="R12" s="30">
        <v>0</v>
      </c>
      <c r="S12" s="30">
        <v>1871.01</v>
      </c>
      <c r="T12" s="30">
        <v>0</v>
      </c>
      <c r="U12" s="30">
        <v>0</v>
      </c>
      <c r="V12" s="30">
        <v>100.79</v>
      </c>
      <c r="W12" s="30">
        <v>1297.2</v>
      </c>
      <c r="X12" s="30">
        <v>0</v>
      </c>
      <c r="Y12" s="30">
        <v>4053.53</v>
      </c>
      <c r="Z12" s="30">
        <v>0</v>
      </c>
      <c r="AA12" s="30">
        <v>3102.5590000000002</v>
      </c>
      <c r="AB12" s="30">
        <v>98.25</v>
      </c>
      <c r="AC12" s="30">
        <v>6858.8010899999999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717.12000000000012</v>
      </c>
      <c r="AN12" s="30">
        <v>267.08500000000004</v>
      </c>
      <c r="AO12" s="30">
        <f>SUMIF($C$11:$AN$11,"Ind",C12:AN12)</f>
        <v>34922.195090000001</v>
      </c>
      <c r="AP12" s="30">
        <f>SUMIF($C$11:$AN$11,"I.Mad",C12:AN12)</f>
        <v>1862.2249999999999</v>
      </c>
      <c r="AQ12" s="30">
        <f>SUM(AO12:AP12)</f>
        <v>36784.42009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>
        <v>7</v>
      </c>
      <c r="F13" s="30" t="s">
        <v>33</v>
      </c>
      <c r="G13" s="30">
        <v>62</v>
      </c>
      <c r="H13" s="30">
        <v>16</v>
      </c>
      <c r="I13" s="30">
        <v>33</v>
      </c>
      <c r="J13" s="30">
        <v>3</v>
      </c>
      <c r="K13" s="30" t="s">
        <v>33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>
        <v>3</v>
      </c>
      <c r="R13" s="30" t="s">
        <v>33</v>
      </c>
      <c r="S13" s="30">
        <v>19</v>
      </c>
      <c r="T13" s="30" t="s">
        <v>33</v>
      </c>
      <c r="U13" s="30" t="s">
        <v>33</v>
      </c>
      <c r="V13" s="30">
        <v>5</v>
      </c>
      <c r="W13" s="30">
        <v>6</v>
      </c>
      <c r="X13" s="30" t="s">
        <v>33</v>
      </c>
      <c r="Y13" s="30">
        <v>13</v>
      </c>
      <c r="Z13" s="30" t="s">
        <v>33</v>
      </c>
      <c r="AA13" s="30">
        <v>15</v>
      </c>
      <c r="AB13" s="30">
        <v>1</v>
      </c>
      <c r="AC13" s="30">
        <v>31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 t="s">
        <v>33</v>
      </c>
      <c r="AL13" s="30" t="s">
        <v>33</v>
      </c>
      <c r="AM13" s="30">
        <v>11</v>
      </c>
      <c r="AN13" s="30">
        <v>4</v>
      </c>
      <c r="AO13" s="30">
        <f>SUMIF($C$11:$AN$11,"Ind*",C13:AN13)</f>
        <v>200</v>
      </c>
      <c r="AP13" s="30">
        <f>SUMIF($C$11:$AN$11,"I.Mad",C13:AN13)</f>
        <v>29</v>
      </c>
      <c r="AQ13" s="30">
        <f>SUM(AO13:AP13)</f>
        <v>229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68</v>
      </c>
      <c r="F14" s="30" t="s">
        <v>33</v>
      </c>
      <c r="G14" s="30">
        <v>7</v>
      </c>
      <c r="H14" s="30">
        <v>6</v>
      </c>
      <c r="I14" s="30">
        <v>16</v>
      </c>
      <c r="J14" s="30">
        <v>2</v>
      </c>
      <c r="K14" s="30" t="s">
        <v>33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>
        <v>3</v>
      </c>
      <c r="R14" s="30" t="s">
        <v>33</v>
      </c>
      <c r="S14" s="30">
        <v>7</v>
      </c>
      <c r="T14" s="30" t="s">
        <v>33</v>
      </c>
      <c r="U14" s="30" t="s">
        <v>33</v>
      </c>
      <c r="V14" s="30">
        <v>5</v>
      </c>
      <c r="W14" s="30">
        <v>5</v>
      </c>
      <c r="X14" s="30" t="s">
        <v>33</v>
      </c>
      <c r="Y14" s="30">
        <v>2</v>
      </c>
      <c r="Z14" s="30" t="s">
        <v>33</v>
      </c>
      <c r="AA14" s="30">
        <v>4</v>
      </c>
      <c r="AB14" s="30">
        <v>1</v>
      </c>
      <c r="AC14" s="30">
        <v>11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 t="s">
        <v>33</v>
      </c>
      <c r="AL14" s="30" t="s">
        <v>33</v>
      </c>
      <c r="AM14" s="30">
        <v>3</v>
      </c>
      <c r="AN14" s="30">
        <v>2</v>
      </c>
      <c r="AO14" s="30">
        <f>SUMIF($C$11:$AN$11,"Ind*",C14:AN14)</f>
        <v>58</v>
      </c>
      <c r="AP14" s="30">
        <f>SUMIF($C$11:$AN$11,"I.Mad",C14:AN14)</f>
        <v>16</v>
      </c>
      <c r="AQ14" s="30">
        <f>SUM(AO14:AP14)</f>
        <v>74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>
        <v>0.74798140563267257</v>
      </c>
      <c r="H15" s="30">
        <v>1.1559944621189344</v>
      </c>
      <c r="I15" s="30">
        <v>4.9835207603500846</v>
      </c>
      <c r="J15" s="30">
        <v>0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>
        <v>27.456769848065115</v>
      </c>
      <c r="R15" s="30" t="s">
        <v>33</v>
      </c>
      <c r="S15" s="30">
        <v>32.593310607505231</v>
      </c>
      <c r="T15" s="30" t="s">
        <v>33</v>
      </c>
      <c r="U15" s="30" t="s">
        <v>33</v>
      </c>
      <c r="V15" s="30">
        <v>34.403952442560261</v>
      </c>
      <c r="W15" s="30">
        <v>27.727070083380333</v>
      </c>
      <c r="X15" s="30" t="s">
        <v>33</v>
      </c>
      <c r="Y15" s="30">
        <v>27.931794838092156</v>
      </c>
      <c r="Z15" s="30" t="s">
        <v>33</v>
      </c>
      <c r="AA15" s="30">
        <v>9.9943507413565715</v>
      </c>
      <c r="AB15" s="30">
        <v>5.2631578947368407</v>
      </c>
      <c r="AC15" s="30">
        <v>22.4377315114399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 t="s">
        <v>33</v>
      </c>
      <c r="AL15" s="30" t="s">
        <v>33</v>
      </c>
      <c r="AM15" s="30">
        <v>25.2561455765447</v>
      </c>
      <c r="AN15" s="30">
        <v>26.242617681462992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>
        <v>13</v>
      </c>
      <c r="H16" s="36">
        <v>13.5</v>
      </c>
      <c r="I16" s="36">
        <v>13</v>
      </c>
      <c r="J16" s="36">
        <v>13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>
        <v>12.5</v>
      </c>
      <c r="R16" s="36" t="s">
        <v>33</v>
      </c>
      <c r="S16" s="36">
        <v>12.5</v>
      </c>
      <c r="T16" s="36" t="s">
        <v>33</v>
      </c>
      <c r="U16" s="36" t="s">
        <v>33</v>
      </c>
      <c r="V16" s="36">
        <v>12</v>
      </c>
      <c r="W16" s="36">
        <v>12</v>
      </c>
      <c r="X16" s="36" t="s">
        <v>33</v>
      </c>
      <c r="Y16" s="36" t="s">
        <v>69</v>
      </c>
      <c r="Z16" s="36" t="s">
        <v>33</v>
      </c>
      <c r="AA16" s="36">
        <v>12.5</v>
      </c>
      <c r="AB16" s="36">
        <v>13.5</v>
      </c>
      <c r="AC16" s="36">
        <v>12.5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 t="s">
        <v>33</v>
      </c>
      <c r="AL16" s="36" t="s">
        <v>33</v>
      </c>
      <c r="AM16" s="36">
        <v>12.5</v>
      </c>
      <c r="AN16" s="36">
        <v>12.5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6">
        <v>0.39400000000000002</v>
      </c>
      <c r="AB30" s="42"/>
      <c r="AC30" s="42">
        <v>1.3639100000000002</v>
      </c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1.7579100000000003</v>
      </c>
      <c r="AP30" s="30">
        <f t="shared" si="1"/>
        <v>0</v>
      </c>
      <c r="AQ30" s="42">
        <f t="shared" si="2"/>
        <v>1.7579100000000003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64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48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49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50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51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52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53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54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6">
        <v>4.8419999999999996</v>
      </c>
      <c r="AB39" s="42"/>
      <c r="AC39" s="45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4.8419999999999996</v>
      </c>
      <c r="AP39" s="30">
        <f t="shared" si="1"/>
        <v>0</v>
      </c>
      <c r="AQ39" s="42">
        <f t="shared" si="2"/>
        <v>4.8419999999999996</v>
      </c>
    </row>
    <row r="40" spans="2:43" ht="50.25" customHeight="1" x14ac:dyDescent="0.55000000000000004">
      <c r="B40" s="33" t="s">
        <v>55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56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1334.95</v>
      </c>
      <c r="F41" s="42">
        <f t="shared" si="3"/>
        <v>0</v>
      </c>
      <c r="G41" s="42">
        <f t="shared" si="3"/>
        <v>10191.174999999999</v>
      </c>
      <c r="H41" s="42">
        <f t="shared" si="3"/>
        <v>1115.3</v>
      </c>
      <c r="I41" s="42">
        <f t="shared" si="3"/>
        <v>5285.85</v>
      </c>
      <c r="J41" s="42">
        <f t="shared" si="3"/>
        <v>280.8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210</v>
      </c>
      <c r="R41" s="42">
        <f t="shared" si="3"/>
        <v>0</v>
      </c>
      <c r="S41" s="42">
        <f t="shared" si="3"/>
        <v>1871.01</v>
      </c>
      <c r="T41" s="42">
        <f t="shared" si="3"/>
        <v>0</v>
      </c>
      <c r="U41" s="42">
        <f t="shared" si="3"/>
        <v>0</v>
      </c>
      <c r="V41" s="42">
        <f t="shared" si="3"/>
        <v>100.79</v>
      </c>
      <c r="W41" s="42">
        <f t="shared" si="3"/>
        <v>1297.2</v>
      </c>
      <c r="X41" s="42">
        <f t="shared" si="3"/>
        <v>0</v>
      </c>
      <c r="Y41" s="42">
        <f t="shared" si="3"/>
        <v>4053.53</v>
      </c>
      <c r="Z41" s="42">
        <f t="shared" si="3"/>
        <v>0</v>
      </c>
      <c r="AA41" s="42">
        <f t="shared" si="3"/>
        <v>3107.7950000000001</v>
      </c>
      <c r="AB41" s="42">
        <f t="shared" si="3"/>
        <v>98.25</v>
      </c>
      <c r="AC41" s="42">
        <f t="shared" si="3"/>
        <v>6860.165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717.12000000000012</v>
      </c>
      <c r="AN41" s="42">
        <f t="shared" si="3"/>
        <v>267.08500000000004</v>
      </c>
      <c r="AO41" s="42">
        <f>SUM(AO12,AO18,AO24:AO37)</f>
        <v>34923.953000000001</v>
      </c>
      <c r="AP41" s="42">
        <f>SUM(AP12,AP18,AP24:AP37)</f>
        <v>1862.2249999999999</v>
      </c>
      <c r="AQ41" s="42">
        <f t="shared" si="2"/>
        <v>36786.178</v>
      </c>
    </row>
    <row r="42" spans="2:43" ht="50.25" customHeight="1" x14ac:dyDescent="0.55000000000000004">
      <c r="B42" s="29" t="s">
        <v>57</v>
      </c>
      <c r="C42" s="47"/>
      <c r="D42" s="47"/>
      <c r="E42" s="47"/>
      <c r="F42" s="36"/>
      <c r="G42" s="36">
        <v>16.7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>
        <v>14.9</v>
      </c>
      <c r="AN42" s="50"/>
      <c r="AO42" s="51"/>
      <c r="AP42" s="51"/>
      <c r="AQ42" s="52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62</v>
      </c>
      <c r="C46" s="3"/>
      <c r="G46" s="58"/>
      <c r="I46" s="56"/>
      <c r="J46" s="6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2021-12-20T18:10:22Z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