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<sst xmlns="http://schemas.openxmlformats.org/spreadsheetml/2006/main" count="358" uniqueCount="68">
  <si>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</si>
  <si>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</si>
  <si>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</si>
  <si>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</si>
  <si>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</si>
  <si>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</si>
  <si>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</si>
  <si>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</si>
  <si>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</si>
  <si>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</si>
  <si>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</si>
  <si>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</si>
  <si>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</si>
  <si>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</si>
  <si>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</si>
  <si>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</si>
  <si>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</si>
  <si>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</si>
  <si>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</si>
  <si>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</si>
  <si>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</si>
  <si>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</si>
  <si>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</si>
  <si>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</si>
  <si>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</si>
  <si>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</si>
  <si>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</si>
  <si>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</si>
  <si>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</si>
  <si>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</si>
  <si>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</si>
  <si>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</si>
  <si>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</si>
  <si>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</si>
  <si>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</si>
  <si>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</si>
  <si>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</si>
  <si>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</si>
  <si>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</si>
  <si>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</si>
  <si>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</si>
  <si>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</si>
  <si>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</si>
  <si>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</si>
  <si>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</si>
  <si>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</si>
  <si>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</si>
  <si>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</si>
  <si>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</si>
  <si>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</si>
  <si>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</si>
  <si>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</si>
  <si>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</si>
  <si>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</si>
  <si>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</si>
  <si>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</si>
  <si>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</si>
  <si>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</si>
  <si>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</si>
  <si>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</si>
  <si>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</si>
  <si>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</si>
  <si>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</si>
  <si>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</si>
  <si>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</si>
  <si>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</si>
  <si>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 xml:space="preserve">        Fecha  :16/12/2021</t>
  </si>
  <si>
    <t>Callao, 17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</si>
</sst>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K5" zoomScale="23" zoomScaleNormal="23" workbookViewId="0">
      <selection activeCell="U26" sqref="U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7511.9749999999995</v>
      </c>
      <c r="H12" s="30">
        <v>1746.5450000000003</v>
      </c>
      <c r="I12" s="30">
        <v>5863.65</v>
      </c>
      <c r="J12" s="30">
        <v>430.86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2790</v>
      </c>
      <c r="R12" s="30">
        <v>0</v>
      </c>
      <c r="S12" s="30">
        <v>3140.6</v>
      </c>
      <c r="T12" s="30">
        <v>0</v>
      </c>
      <c r="U12" s="30">
        <v>339</v>
      </c>
      <c r="V12" s="30">
        <v>710</v>
      </c>
      <c r="W12" s="30">
        <v>1889.89</v>
      </c>
      <c r="X12" s="30">
        <v>0</v>
      </c>
      <c r="Y12" s="30">
        <v>5725.907585644316</v>
      </c>
      <c r="Z12" s="30">
        <v>0</v>
      </c>
      <c r="AA12" s="30">
        <v>2614.5079999999998</v>
      </c>
      <c r="AB12" s="30">
        <v>0</v>
      </c>
      <c r="AC12" s="30">
        <v>6370.4005689226442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397.45</v>
      </c>
      <c r="AN12" s="30">
        <v>399.44499999999999</v>
      </c>
      <c r="AO12" s="30">
        <f>SUMIF($C$11:$AN$11,"Ind",C12:AN12)</f>
        <v>36643.38115456696</v>
      </c>
      <c r="AP12" s="30">
        <f>SUMIF($C$11:$AN$11,"I.Mad",C12:AN12)</f>
        <v>3286.8500000000004</v>
      </c>
      <c r="AQ12" s="30">
        <f>SUM(AO12:AP12)</f>
        <v>39930.231154566958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61</v>
      </c>
      <c r="H13" s="30">
        <v>26</v>
      </c>
      <c r="I13" s="30">
        <v>34</v>
      </c>
      <c r="J13" s="30">
        <v>4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11</v>
      </c>
      <c r="R13" s="30" t="s">
        <v>33</v>
      </c>
      <c r="S13" s="30">
        <v>13</v>
      </c>
      <c r="T13" s="30" t="s">
        <v>33</v>
      </c>
      <c r="U13" s="30">
        <v>1</v>
      </c>
      <c r="V13" s="30">
        <v>9</v>
      </c>
      <c r="W13" s="30">
        <v>7</v>
      </c>
      <c r="X13" s="30" t="s">
        <v>33</v>
      </c>
      <c r="Y13" s="30">
        <v>25</v>
      </c>
      <c r="Z13" s="30" t="s">
        <v>33</v>
      </c>
      <c r="AA13" s="30">
        <v>13</v>
      </c>
      <c r="AB13" s="30" t="s">
        <v>33</v>
      </c>
      <c r="AC13" s="30">
        <v>35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3</v>
      </c>
      <c r="AN13" s="30">
        <v>6</v>
      </c>
      <c r="AO13" s="30">
        <f>SUMIF($C$11:$AN$11,"Ind*",C13:AN13)</f>
        <v>203</v>
      </c>
      <c r="AP13" s="30">
        <f>SUMIF($C$11:$AN$11,"I.Mad",C13:AN13)</f>
        <v>45</v>
      </c>
      <c r="AQ13" s="30">
        <f>SUM(AO13:AP13)</f>
        <v>248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10</v>
      </c>
      <c r="H14" s="30">
        <v>11</v>
      </c>
      <c r="I14" s="30">
        <v>16</v>
      </c>
      <c r="J14" s="30">
        <v>4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7</v>
      </c>
      <c r="R14" s="30" t="s">
        <v>33</v>
      </c>
      <c r="S14" s="30">
        <v>7</v>
      </c>
      <c r="T14" s="30" t="s">
        <v>33</v>
      </c>
      <c r="U14" s="30">
        <v>1</v>
      </c>
      <c r="V14" s="30">
        <v>5</v>
      </c>
      <c r="W14" s="30">
        <v>6</v>
      </c>
      <c r="X14" s="30" t="s">
        <v>33</v>
      </c>
      <c r="Y14" s="30">
        <v>12</v>
      </c>
      <c r="Z14" s="30" t="s">
        <v>33</v>
      </c>
      <c r="AA14" s="30">
        <v>5</v>
      </c>
      <c r="AB14" s="30" t="s">
        <v>33</v>
      </c>
      <c r="AC14" s="30">
        <v>13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>
        <v>3</v>
      </c>
      <c r="AO14" s="30">
        <f>SUMIF($C$11:$AN$11,"Ind*",C14:AN14)</f>
        <v>79</v>
      </c>
      <c r="AP14" s="30">
        <f>SUMIF($C$11:$AN$11,"I.Mad",C14:AN14)</f>
        <v>23</v>
      </c>
      <c r="AQ14" s="30">
        <f>SUM(AO14:AP14)</f>
        <v>102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0</v>
      </c>
      <c r="H15" s="30">
        <v>0.52509541929781367</v>
      </c>
      <c r="I15" s="30">
        <v>0.46518819801846029</v>
      </c>
      <c r="J15" s="30">
        <v>0.14641927018213521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45.079608478136301</v>
      </c>
      <c r="R15" s="30" t="s">
        <v>33</v>
      </c>
      <c r="S15" s="30">
        <v>54.950553953424333</v>
      </c>
      <c r="T15" s="30" t="s">
        <v>33</v>
      </c>
      <c r="U15" s="30">
        <v>9.2896174863387984</v>
      </c>
      <c r="V15" s="30">
        <v>53.133940477271494</v>
      </c>
      <c r="W15" s="30">
        <v>50.155392149353709</v>
      </c>
      <c r="X15" s="30" t="s">
        <v>33</v>
      </c>
      <c r="Y15" s="30">
        <v>65.289430333080176</v>
      </c>
      <c r="Z15" s="30" t="s">
        <v>33</v>
      </c>
      <c r="AA15" s="30">
        <v>28.738425997951079</v>
      </c>
      <c r="AB15" s="30" t="s">
        <v>33</v>
      </c>
      <c r="AC15" s="30">
        <v>40.879758441284956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11.344407327231449</v>
      </c>
      <c r="AN15" s="30">
        <v>13.907116953345007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13.5</v>
      </c>
      <c r="H16" s="36">
        <v>13.5</v>
      </c>
      <c r="I16" s="36">
        <v>13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12</v>
      </c>
      <c r="R16" s="36" t="s">
        <v>33</v>
      </c>
      <c r="S16" s="36">
        <v>12</v>
      </c>
      <c r="T16" s="36" t="s">
        <v>33</v>
      </c>
      <c r="U16" s="36">
        <v>13</v>
      </c>
      <c r="V16" s="36">
        <v>11.5</v>
      </c>
      <c r="W16" s="36">
        <v>12</v>
      </c>
      <c r="X16" s="36" t="s">
        <v>33</v>
      </c>
      <c r="Y16" s="36">
        <v>11.5</v>
      </c>
      <c r="Z16" s="36" t="s">
        <v>33</v>
      </c>
      <c r="AA16" s="36">
        <v>13.5</v>
      </c>
      <c r="AB16" s="36" t="s">
        <v>33</v>
      </c>
      <c r="AC16" s="36">
        <v>13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>
        <v>12.5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8.5774143556834073</v>
      </c>
      <c r="Z30" s="30"/>
      <c r="AA30" s="36"/>
      <c r="AB30" s="42"/>
      <c r="AC30" s="45">
        <v>1.2186147508245724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9.7960291065079801</v>
      </c>
      <c r="AP30" s="30">
        <f t="shared" si="1"/>
        <v>0</v>
      </c>
      <c r="AQ30" s="42">
        <f t="shared" si="2"/>
        <v>9.7960291065079801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5">
        <v>0.24081632653061225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0.24081632653061225</v>
      </c>
      <c r="AP39" s="30">
        <f t="shared" si="1"/>
        <v>0</v>
      </c>
      <c r="AQ39" s="42">
        <f t="shared" si="2"/>
        <v>0.24081632653061225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7511.9749999999995</v>
      </c>
      <c r="H41" s="42">
        <f t="shared" si="3"/>
        <v>1746.5450000000003</v>
      </c>
      <c r="I41" s="42">
        <f t="shared" si="3"/>
        <v>5863.65</v>
      </c>
      <c r="J41" s="42">
        <f t="shared" si="3"/>
        <v>430.86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2790</v>
      </c>
      <c r="R41" s="42">
        <f t="shared" si="3"/>
        <v>0</v>
      </c>
      <c r="S41" s="42">
        <f t="shared" si="3"/>
        <v>3140.6</v>
      </c>
      <c r="T41" s="42">
        <f t="shared" si="3"/>
        <v>0</v>
      </c>
      <c r="U41" s="42">
        <f t="shared" si="3"/>
        <v>339</v>
      </c>
      <c r="V41" s="42">
        <f t="shared" si="3"/>
        <v>710</v>
      </c>
      <c r="W41" s="42">
        <f t="shared" si="3"/>
        <v>1889.89</v>
      </c>
      <c r="X41" s="42">
        <f t="shared" si="3"/>
        <v>0</v>
      </c>
      <c r="Y41" s="42">
        <f t="shared" si="3"/>
        <v>5734.4849999999997</v>
      </c>
      <c r="Z41" s="42">
        <f t="shared" si="3"/>
        <v>0</v>
      </c>
      <c r="AA41" s="42">
        <f t="shared" si="3"/>
        <v>2614.5079999999998</v>
      </c>
      <c r="AB41" s="42">
        <f t="shared" si="3"/>
        <v>0</v>
      </c>
      <c r="AC41" s="42">
        <f t="shared" si="3"/>
        <v>6371.86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397.45</v>
      </c>
      <c r="AN41" s="42">
        <f t="shared" si="3"/>
        <v>399.44499999999999</v>
      </c>
      <c r="AO41" s="42">
        <f>SUM(AO12,AO18,AO24:AO37)</f>
        <v>36653.17718367347</v>
      </c>
      <c r="AP41" s="42">
        <f>SUM(AP12,AP18,AP24:AP37)</f>
        <v>3286.8500000000004</v>
      </c>
      <c r="AQ41" s="42">
        <f t="shared" si="2"/>
        <v>39940.027183673468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16.7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2021-12-17T17:52:26Z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