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6" i="1" l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<sst xmlns="http://schemas.openxmlformats.org/spreadsheetml/2006/main" count="360" uniqueCount="70">
  <si>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</si>
  <si>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</si>
  <si>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</si>
  <si>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</si>
  <si>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</si>
  <si>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</si>
  <si>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</si>
  <si>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</si>
  <si>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</si>
  <si>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</si>
  <si>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</si>
  <si>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</si>
  <si>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</si>
  <si>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</si>
  <si>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</si>
  <si>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</si>
  <si>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</si>
  <si>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</si>
  <si>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</si>
  <si>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</si>
  <si>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</si>
  <si>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</si>
  <si>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</si>
  <si>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</si>
  <si>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</si>
  <si>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</si>
  <si>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</si>
  <si>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</si>
  <si>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</si>
  <si>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</si>
  <si>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</si>
  <si>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</si>
  <si>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</si>
  <si>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</si>
  <si>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</si>
  <si>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</si>
  <si>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</si>
  <si>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</si>
  <si>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</si>
  <si>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</si>
  <si>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</si>
  <si>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</si>
  <si>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</si>
  <si>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</si>
  <si>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</si>
  <si>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</si>
  <si>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</si>
  <si>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</si>
  <si>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</si>
  <si>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</si>
  <si>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</si>
  <si>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</si>
  <si>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</si>
  <si>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</si>
  <si>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</si>
  <si>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</si>
  <si>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</si>
  <si>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</si>
  <si>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</si>
  <si>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</si>
  <si>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</si>
  <si>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</si>
  <si>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</si>
  <si>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</si>
  <si>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José Rogger Incio Sanchez</t>
  </si>
  <si>
    <t>SM</t>
  </si>
  <si>
    <t>R.M.N°173-2021-PRODUCE; R.M.N°380-2021-PRODUCE</t>
  </si>
  <si>
    <t xml:space="preserve">        Fecha  :16/11/2021</t>
  </si>
  <si>
    <t>Callao, 17 de noviembre del 2021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</si>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</sst>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Z25" sqref="Z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5632.8150000000005</v>
      </c>
      <c r="H12" s="30">
        <v>3748.3399999999997</v>
      </c>
      <c r="I12" s="30">
        <v>9761.68</v>
      </c>
      <c r="J12" s="30">
        <v>10874.71</v>
      </c>
      <c r="K12" s="30">
        <v>637.07000000000005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1105</v>
      </c>
      <c r="R12" s="30">
        <v>0</v>
      </c>
      <c r="S12" s="30">
        <v>384.89</v>
      </c>
      <c r="T12" s="30">
        <v>0</v>
      </c>
      <c r="U12" s="30">
        <v>0</v>
      </c>
      <c r="V12" s="30">
        <v>133.48500000000001</v>
      </c>
      <c r="W12" s="30">
        <v>4150</v>
      </c>
      <c r="X12" s="30">
        <v>0</v>
      </c>
      <c r="Y12" s="30">
        <v>7154.91</v>
      </c>
      <c r="Z12" s="30">
        <v>959.08500000000004</v>
      </c>
      <c r="AA12" s="30">
        <v>3550.2405239578325</v>
      </c>
      <c r="AB12" s="30">
        <v>283.13499999999999</v>
      </c>
      <c r="AC12" s="30">
        <v>3625.4449999999997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886.1</v>
      </c>
      <c r="AN12" s="30">
        <v>0</v>
      </c>
      <c r="AO12" s="30">
        <f>SUMIF($C$11:$AN$11,"Ind",C12:AN12)</f>
        <v>36888.150523957833</v>
      </c>
      <c r="AP12" s="30">
        <f>SUMIF($C$11:$AN$11,"I.Mad",C12:AN12)</f>
        <v>15998.754999999999</v>
      </c>
      <c r="AQ12" s="30">
        <f>SUM(AO12:AP12)</f>
        <v>52886.90552395783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28</v>
      </c>
      <c r="H13" s="30">
        <v>52</v>
      </c>
      <c r="I13" s="30">
        <v>68</v>
      </c>
      <c r="J13" s="30">
        <v>161</v>
      </c>
      <c r="K13" s="30">
        <v>5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7</v>
      </c>
      <c r="R13" s="30" t="s">
        <v>33</v>
      </c>
      <c r="S13" s="30">
        <v>5</v>
      </c>
      <c r="T13" s="30" t="s">
        <v>33</v>
      </c>
      <c r="U13" s="30" t="s">
        <v>33</v>
      </c>
      <c r="V13" s="30">
        <v>3</v>
      </c>
      <c r="W13" s="30">
        <v>13</v>
      </c>
      <c r="X13" s="30" t="s">
        <v>33</v>
      </c>
      <c r="Y13" s="30">
        <v>37</v>
      </c>
      <c r="Z13" s="30">
        <v>13</v>
      </c>
      <c r="AA13" s="30">
        <v>15</v>
      </c>
      <c r="AB13" s="30">
        <v>3</v>
      </c>
      <c r="AC13" s="30">
        <v>17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4</v>
      </c>
      <c r="AN13" s="30" t="s">
        <v>33</v>
      </c>
      <c r="AO13" s="30">
        <f>SUMIF($C$11:$AN$11,"Ind*",C13:AN13)</f>
        <v>199</v>
      </c>
      <c r="AP13" s="30">
        <f>SUMIF($C$11:$AN$11,"I.Mad",C13:AN13)</f>
        <v>232</v>
      </c>
      <c r="AQ13" s="30">
        <f>SUM(AO13:AP13)</f>
        <v>431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3</v>
      </c>
      <c r="H14" s="30">
        <v>13</v>
      </c>
      <c r="I14" s="30">
        <v>5</v>
      </c>
      <c r="J14" s="30">
        <v>23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4</v>
      </c>
      <c r="R14" s="30" t="s">
        <v>33</v>
      </c>
      <c r="S14" s="30">
        <v>4</v>
      </c>
      <c r="T14" s="30" t="s">
        <v>33</v>
      </c>
      <c r="U14" s="30" t="s">
        <v>33</v>
      </c>
      <c r="V14" s="30">
        <v>3</v>
      </c>
      <c r="W14" s="30">
        <v>5</v>
      </c>
      <c r="X14" s="30" t="s">
        <v>33</v>
      </c>
      <c r="Y14" s="30">
        <v>14</v>
      </c>
      <c r="Z14" s="30">
        <v>3</v>
      </c>
      <c r="AA14" s="30">
        <v>8</v>
      </c>
      <c r="AB14" s="30" t="s">
        <v>69</v>
      </c>
      <c r="AC14" s="30">
        <v>8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 t="s">
        <v>33</v>
      </c>
      <c r="AO14" s="30">
        <f>SUMIF($C$11:$AN$11,"Ind*",C14:AN14)</f>
        <v>54</v>
      </c>
      <c r="AP14" s="30">
        <f>SUMIF($C$11:$AN$11,"I.Mad",C14:AN14)</f>
        <v>42</v>
      </c>
      <c r="AQ14" s="30">
        <f>SUM(AO14:AP14)</f>
        <v>96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2.222016333930608</v>
      </c>
      <c r="H15" s="30">
        <v>14.11482737035505</v>
      </c>
      <c r="I15" s="30">
        <v>0.89841455854468266</v>
      </c>
      <c r="J15" s="30">
        <v>2.8993667441468181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19.881491680960412</v>
      </c>
      <c r="R15" s="30" t="s">
        <v>33</v>
      </c>
      <c r="S15" s="30">
        <v>1.8421694589308857</v>
      </c>
      <c r="T15" s="30" t="s">
        <v>33</v>
      </c>
      <c r="U15" s="30" t="s">
        <v>33</v>
      </c>
      <c r="V15" s="30">
        <v>14.201901870826088</v>
      </c>
      <c r="W15" s="30">
        <v>7.5089600735862829</v>
      </c>
      <c r="X15" s="30" t="s">
        <v>33</v>
      </c>
      <c r="Y15" s="30">
        <v>15.68367555642455</v>
      </c>
      <c r="Z15" s="30">
        <v>21.749500022235921</v>
      </c>
      <c r="AA15" s="30">
        <v>6.4075607375849515</v>
      </c>
      <c r="AB15" s="30" t="s">
        <v>33</v>
      </c>
      <c r="AC15" s="30">
        <v>9.6351721130047352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7.7999830969979378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12.5</v>
      </c>
      <c r="I16" s="36">
        <v>13.5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 t="s">
        <v>33</v>
      </c>
      <c r="S16" s="36">
        <v>13</v>
      </c>
      <c r="T16" s="36" t="s">
        <v>33</v>
      </c>
      <c r="U16" s="36" t="s">
        <v>33</v>
      </c>
      <c r="V16" s="36">
        <v>12.5</v>
      </c>
      <c r="W16" s="36">
        <v>13</v>
      </c>
      <c r="X16" s="36" t="s">
        <v>33</v>
      </c>
      <c r="Y16" s="36">
        <v>12.5</v>
      </c>
      <c r="Z16" s="36">
        <v>13</v>
      </c>
      <c r="AA16" s="36">
        <v>13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>
        <v>6.1894760421668682</v>
      </c>
      <c r="AB30" s="42"/>
      <c r="AC30" s="45">
        <v>0.47441458128520697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6.6638906234520752</v>
      </c>
      <c r="AP30" s="30">
        <f t="shared" si="1"/>
        <v>0</v>
      </c>
      <c r="AQ30" s="42">
        <f t="shared" si="2"/>
        <v>6.6638906234520752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5632.8150000000005</v>
      </c>
      <c r="H41" s="42">
        <f t="shared" si="3"/>
        <v>3748.3399999999997</v>
      </c>
      <c r="I41" s="42">
        <f t="shared" si="3"/>
        <v>9761.68</v>
      </c>
      <c r="J41" s="42">
        <f t="shared" si="3"/>
        <v>10874.71</v>
      </c>
      <c r="K41" s="42">
        <f t="shared" si="3"/>
        <v>637.07000000000005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1105</v>
      </c>
      <c r="R41" s="42">
        <f t="shared" si="3"/>
        <v>0</v>
      </c>
      <c r="S41" s="42">
        <f t="shared" si="3"/>
        <v>384.89</v>
      </c>
      <c r="T41" s="42">
        <f t="shared" si="3"/>
        <v>0</v>
      </c>
      <c r="U41" s="42">
        <f t="shared" si="3"/>
        <v>0</v>
      </c>
      <c r="V41" s="42">
        <f t="shared" si="3"/>
        <v>133.48500000000001</v>
      </c>
      <c r="W41" s="42">
        <f t="shared" si="3"/>
        <v>4150</v>
      </c>
      <c r="X41" s="42">
        <f t="shared" si="3"/>
        <v>0</v>
      </c>
      <c r="Y41" s="42">
        <f t="shared" si="3"/>
        <v>7154.91</v>
      </c>
      <c r="Z41" s="42">
        <f t="shared" si="3"/>
        <v>959.08500000000004</v>
      </c>
      <c r="AA41" s="42">
        <f t="shared" si="3"/>
        <v>3556.4299999999994</v>
      </c>
      <c r="AB41" s="42">
        <f t="shared" si="3"/>
        <v>283.13499999999999</v>
      </c>
      <c r="AC41" s="42">
        <f t="shared" si="3"/>
        <v>3625.9194145812849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886.1</v>
      </c>
      <c r="AN41" s="42">
        <f t="shared" si="3"/>
        <v>0</v>
      </c>
      <c r="AO41" s="42">
        <f>SUM(AO12,AO18,AO24:AO37)</f>
        <v>36894.814414581284</v>
      </c>
      <c r="AP41" s="42">
        <f>SUM(AP12,AP18,AP24:AP37)</f>
        <v>15998.754999999999</v>
      </c>
      <c r="AQ41" s="42">
        <f t="shared" si="2"/>
        <v>52893.569414581281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>
        <v>15.5</v>
      </c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2021-11-17T16:17:27Z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