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<sst xmlns="http://schemas.openxmlformats.org/spreadsheetml/2006/main" count="354" uniqueCount="68">
  <si>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</si>
  <si>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</si>
  <si>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</si>
  <si>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</si>
  <si>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</si>
  <si>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</si>
  <si>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</si>
  <si>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</si>
  <si>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</si>
  <si>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</si>
  <si>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</si>
  <si>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</si>
  <si>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</si>
  <si>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</si>
  <si>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</si>
  <si>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</si>
  <si>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</si>
  <si>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</si>
  <si>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</si>
  <si>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</si>
  <si>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</si>
  <si>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</si>
  <si>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</si>
  <si>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</si>
  <si>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</si>
  <si>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</si>
  <si>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</si>
  <si>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</si>
  <si>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</si>
  <si>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</si>
  <si>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</si>
  <si>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</si>
  <si>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</si>
  <si>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</si>
  <si>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</si>
  <si>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</si>
  <si>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</si>
  <si>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</si>
  <si>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</si>
  <si>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</si>
  <si>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</si>
  <si>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</si>
  <si>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</si>
  <si>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</si>
  <si>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</si>
  <si>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</si>
  <si>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</si>
  <si>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</si>
  <si>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</si>
  <si>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</si>
  <si>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</si>
  <si>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</si>
  <si>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</si>
  <si>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</si>
  <si>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</si>
  <si>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</si>
  <si>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</si>
  <si>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</si>
  <si>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</si>
  <si>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</si>
  <si>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</si>
  <si>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</si>
  <si>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</si>
  <si>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</si>
  <si>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</si>
  <si>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</si>
  <si>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:15/12/2021</t>
  </si>
  <si>
    <t>Callao, 16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</si>
</sst>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H1" zoomScale="23" zoomScaleNormal="23" workbookViewId="0">
      <selection activeCell="U20" sqref="U20:AP2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7895.1900000000014</v>
      </c>
      <c r="H12" s="30">
        <v>1832.0650000000001</v>
      </c>
      <c r="I12" s="30">
        <v>9345.8700000000008</v>
      </c>
      <c r="J12" s="30">
        <v>663.71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1550</v>
      </c>
      <c r="R12" s="30">
        <v>0</v>
      </c>
      <c r="S12" s="30">
        <v>2169.9499999999998</v>
      </c>
      <c r="T12" s="30">
        <v>0</v>
      </c>
      <c r="U12" s="30">
        <v>730</v>
      </c>
      <c r="V12" s="30">
        <v>550</v>
      </c>
      <c r="W12" s="30">
        <v>2296.14</v>
      </c>
      <c r="X12" s="30">
        <v>95.165000000000006</v>
      </c>
      <c r="Y12" s="30">
        <v>5030.9224202523701</v>
      </c>
      <c r="Z12" s="30">
        <v>0</v>
      </c>
      <c r="AA12" s="30">
        <v>4673.2749999999996</v>
      </c>
      <c r="AB12" s="30">
        <v>0</v>
      </c>
      <c r="AC12" s="30">
        <v>6993.3209999999999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1651.9949999999999</v>
      </c>
      <c r="AN12" s="30">
        <v>709.42</v>
      </c>
      <c r="AO12" s="30">
        <f>SUMIF($C$11:$AN$11,"Ind",C12:AN12)</f>
        <v>42336.663420252378</v>
      </c>
      <c r="AP12" s="30">
        <f>SUMIF($C$11:$AN$11,"I.Mad",C12:AN12)</f>
        <v>3850.36</v>
      </c>
      <c r="AQ12" s="30">
        <f>SUM(AO12:AP12)</f>
        <v>46187.023420252379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50</v>
      </c>
      <c r="H13" s="30">
        <v>21</v>
      </c>
      <c r="I13" s="30">
        <v>51</v>
      </c>
      <c r="J13" s="30">
        <v>8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13</v>
      </c>
      <c r="R13" s="30" t="s">
        <v>33</v>
      </c>
      <c r="S13" s="30">
        <v>13</v>
      </c>
      <c r="T13" s="30" t="s">
        <v>33</v>
      </c>
      <c r="U13" s="30">
        <v>3</v>
      </c>
      <c r="V13" s="30">
        <v>8</v>
      </c>
      <c r="W13" s="30">
        <v>9</v>
      </c>
      <c r="X13" s="30">
        <v>1</v>
      </c>
      <c r="Y13" s="30">
        <v>23</v>
      </c>
      <c r="Z13" s="30" t="s">
        <v>33</v>
      </c>
      <c r="AA13" s="30">
        <v>14</v>
      </c>
      <c r="AB13" s="30" t="s">
        <v>33</v>
      </c>
      <c r="AC13" s="30">
        <v>21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15</v>
      </c>
      <c r="AN13" s="30">
        <v>12</v>
      </c>
      <c r="AO13" s="30">
        <f>SUMIF($C$11:$AN$11,"Ind*",C13:AN13)</f>
        <v>212</v>
      </c>
      <c r="AP13" s="30">
        <f>SUMIF($C$11:$AN$11,"I.Mad",C13:AN13)</f>
        <v>50</v>
      </c>
      <c r="AQ13" s="30">
        <f>SUM(AO13:AP13)</f>
        <v>262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3</v>
      </c>
      <c r="H14" s="30">
        <v>9</v>
      </c>
      <c r="I14" s="30">
        <v>22</v>
      </c>
      <c r="J14" s="30">
        <v>1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6</v>
      </c>
      <c r="R14" s="30" t="s">
        <v>33</v>
      </c>
      <c r="S14" s="30">
        <v>7</v>
      </c>
      <c r="T14" s="30" t="s">
        <v>33</v>
      </c>
      <c r="U14" s="30">
        <v>1</v>
      </c>
      <c r="V14" s="30">
        <v>5</v>
      </c>
      <c r="W14" s="30">
        <v>6</v>
      </c>
      <c r="X14" s="30">
        <v>1</v>
      </c>
      <c r="Y14" s="30">
        <v>10</v>
      </c>
      <c r="Z14" s="30" t="s">
        <v>33</v>
      </c>
      <c r="AA14" s="30">
        <v>5</v>
      </c>
      <c r="AB14" s="30" t="s">
        <v>33</v>
      </c>
      <c r="AC14" s="30">
        <v>11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5</v>
      </c>
      <c r="AN14" s="30">
        <v>3</v>
      </c>
      <c r="AO14" s="30">
        <f>SUMIF($C$11:$AN$11,"Ind*",C14:AN14)</f>
        <v>76</v>
      </c>
      <c r="AP14" s="30">
        <f>SUMIF($C$11:$AN$11,"I.Mad",C14:AN14)</f>
        <v>19</v>
      </c>
      <c r="AQ14" s="30">
        <f>SUM(AO14:AP14)</f>
        <v>95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0</v>
      </c>
      <c r="H15" s="30">
        <v>0.34515194800686011</v>
      </c>
      <c r="I15" s="30">
        <v>0.55080923651664926</v>
      </c>
      <c r="J15" s="30">
        <v>0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15.806073044217918</v>
      </c>
      <c r="R15" s="30" t="s">
        <v>33</v>
      </c>
      <c r="S15" s="30">
        <v>15.260569700770191</v>
      </c>
      <c r="T15" s="30" t="s">
        <v>33</v>
      </c>
      <c r="U15" s="30">
        <v>23.497267759562845</v>
      </c>
      <c r="V15" s="30">
        <v>37.016005857358842</v>
      </c>
      <c r="W15" s="30">
        <v>14.006816461060271</v>
      </c>
      <c r="X15" s="30">
        <v>15.151515151515152</v>
      </c>
      <c r="Y15" s="30">
        <v>50.839387220348108</v>
      </c>
      <c r="Z15" s="30" t="s">
        <v>33</v>
      </c>
      <c r="AA15" s="30">
        <v>28.056165494349983</v>
      </c>
      <c r="AB15" s="30" t="s">
        <v>33</v>
      </c>
      <c r="AC15" s="30">
        <v>21.920980676162582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19.379043277750664</v>
      </c>
      <c r="AN15" s="30">
        <v>23.143158042941916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13.5</v>
      </c>
      <c r="H16" s="36">
        <v>13.5</v>
      </c>
      <c r="I16" s="36">
        <v>13.5</v>
      </c>
      <c r="J16" s="36">
        <v>13.5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12.5</v>
      </c>
      <c r="R16" s="36" t="s">
        <v>33</v>
      </c>
      <c r="S16" s="36">
        <v>12.5</v>
      </c>
      <c r="T16" s="36" t="s">
        <v>33</v>
      </c>
      <c r="U16" s="36">
        <v>12</v>
      </c>
      <c r="V16" s="36">
        <v>12</v>
      </c>
      <c r="W16" s="36">
        <v>12.5</v>
      </c>
      <c r="X16" s="36">
        <v>12.5</v>
      </c>
      <c r="Y16" s="36">
        <v>12</v>
      </c>
      <c r="Z16" s="36" t="s">
        <v>33</v>
      </c>
      <c r="AA16" s="36">
        <v>13</v>
      </c>
      <c r="AB16" s="36" t="s">
        <v>33</v>
      </c>
      <c r="AC16" s="36">
        <v>13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2.8</v>
      </c>
      <c r="Z30" s="30"/>
      <c r="AA30" s="36"/>
      <c r="AB30" s="42"/>
      <c r="AC30" s="45">
        <v>0.36899999999999999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3.1689999999999996</v>
      </c>
      <c r="AP30" s="30">
        <f t="shared" si="1"/>
        <v>0</v>
      </c>
      <c r="AQ30" s="42">
        <f t="shared" si="2"/>
        <v>3.1689999999999996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7895.1900000000014</v>
      </c>
      <c r="H41" s="42">
        <f t="shared" si="3"/>
        <v>1832.0650000000001</v>
      </c>
      <c r="I41" s="42">
        <f t="shared" si="3"/>
        <v>9345.8700000000008</v>
      </c>
      <c r="J41" s="42">
        <f t="shared" si="3"/>
        <v>663.71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1550</v>
      </c>
      <c r="R41" s="42">
        <f t="shared" si="3"/>
        <v>0</v>
      </c>
      <c r="S41" s="42">
        <f t="shared" si="3"/>
        <v>2169.9499999999998</v>
      </c>
      <c r="T41" s="42">
        <f t="shared" si="3"/>
        <v>0</v>
      </c>
      <c r="U41" s="42">
        <f t="shared" si="3"/>
        <v>730</v>
      </c>
      <c r="V41" s="42">
        <f t="shared" si="3"/>
        <v>550</v>
      </c>
      <c r="W41" s="42">
        <f t="shared" si="3"/>
        <v>2296.14</v>
      </c>
      <c r="X41" s="42">
        <f t="shared" si="3"/>
        <v>95.165000000000006</v>
      </c>
      <c r="Y41" s="42">
        <f t="shared" si="3"/>
        <v>5033.7224202523703</v>
      </c>
      <c r="Z41" s="42">
        <f t="shared" si="3"/>
        <v>0</v>
      </c>
      <c r="AA41" s="42">
        <f t="shared" si="3"/>
        <v>4673.2749999999996</v>
      </c>
      <c r="AB41" s="42">
        <f t="shared" si="3"/>
        <v>0</v>
      </c>
      <c r="AC41" s="42">
        <f t="shared" si="3"/>
        <v>6993.69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1651.9949999999999</v>
      </c>
      <c r="AN41" s="42">
        <f t="shared" si="3"/>
        <v>709.42</v>
      </c>
      <c r="AO41" s="42">
        <f>SUM(AO12,AO18,AO24:AO37)</f>
        <v>42339.83242025238</v>
      </c>
      <c r="AP41" s="42">
        <f>SUM(AP12,AP18,AP24:AP37)</f>
        <v>3850.36</v>
      </c>
      <c r="AQ41" s="42">
        <f t="shared" si="2"/>
        <v>46190.192420252381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16.2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14.9</v>
      </c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2021-12-16T18:24:27Z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