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Q39" i="1" s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Q33" i="1"/>
  <c r="AP33" i="1"/>
  <c r="AO33" i="1"/>
  <c r="AP32" i="1"/>
  <c r="AO32" i="1"/>
  <c r="AQ32" i="1" s="1"/>
  <c r="AP31" i="1"/>
  <c r="AQ31" i="1" s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O41" i="1" l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<sst xmlns="http://schemas.openxmlformats.org/spreadsheetml/2006/main" count="365" uniqueCount="69">
  <si>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</si>
  <si>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</si>
  <si>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</si>
  <si>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</si>
  <si>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</si>
  <si>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</si>
  <si>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</si>
  <si>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</si>
  <si>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</si>
  <si>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</si>
  <si>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</si>
  <si>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</si>
  <si>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</si>
  <si>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</si>
  <si>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</si>
  <si>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</si>
  <si>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</si>
  <si>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</si>
  <si>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</si>
  <si>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</si>
  <si>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</si>
  <si>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</si>
  <si>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</si>
  <si>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</si>
  <si>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</si>
  <si>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</si>
  <si>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</si>
  <si>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</si>
  <si>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</si>
  <si>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</si>
  <si>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</si>
  <si>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</si>
  <si>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</si>
  <si>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</si>
  <si>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</si>
  <si>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</si>
  <si>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</si>
  <si>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</si>
  <si>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</si>
  <si>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</si>
  <si>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</si>
  <si>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</si>
  <si>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</si>
  <si>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</si>
  <si>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</si>
  <si>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</si>
  <si>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</si>
  <si>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</si>
  <si>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</si>
  <si>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</si>
  <si>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</si>
  <si>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</si>
  <si>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</si>
  <si>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</si>
  <si>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</si>
  <si>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</si>
  <si>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</si>
  <si>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</si>
  <si>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</si>
  <si>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</si>
  <si>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</si>
  <si>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</si>
  <si>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</si>
  <si>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</si>
  <si>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José Rogger Incio Sanchez</t>
  </si>
  <si>
    <t xml:space="preserve">        Fecha  :15/11/2021</t>
  </si>
  <si>
    <t>Callao, 16 de noviembre del 2021</t>
  </si>
  <si>
    <t>SM</t>
  </si>
  <si>
    <t>R.M.N°173-2021-PRODUCE; R.M.N°380-2021-PRODUCE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</si>
</sst>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2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3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6" xfId="0" applyFont="1" applyFill="1" applyBorder="1" applyAlignment="1">
      <alignment horizontal="left"/>
    </xf>
    <xf numFmtId="0" fontId="9" fillId="0" borderId="7" xfId="0" applyFont="1" applyBorder="1" applyAlignment="1">
      <alignment horizontal="center"/>
    </xf>
    <xf numFmtId="168" fontId="16" fillId="0" borderId="7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8" fillId="2" borderId="4" xfId="0" applyNumberFormat="1" applyFont="1" applyFill="1" applyBorder="1" applyAlignment="1">
      <alignment horizontal="center" wrapText="1"/>
    </xf>
    <xf numFmtId="168" fontId="18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C9" sqref="C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6" t="s">
        <v>64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</row>
    <row r="5" spans="2:48" ht="45" customHeight="1" x14ac:dyDescent="0.5">
      <c r="B5" s="67" t="s">
        <v>3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8" t="s">
        <v>4</v>
      </c>
      <c r="AN6" s="68"/>
      <c r="AO6" s="68"/>
      <c r="AP6" s="68"/>
      <c r="AQ6" s="68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9"/>
      <c r="AP7" s="69"/>
      <c r="AQ7" s="6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8" t="s">
        <v>65</v>
      </c>
      <c r="AP8" s="68"/>
      <c r="AQ8" s="68"/>
    </row>
    <row r="9" spans="2:48" ht="27.75" x14ac:dyDescent="0.4">
      <c r="B9" s="4" t="s">
        <v>6</v>
      </c>
      <c r="C9" s="17" t="s">
        <v>68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0" t="s">
        <v>8</v>
      </c>
      <c r="D10" s="70"/>
      <c r="E10" s="70" t="s">
        <v>9</v>
      </c>
      <c r="F10" s="70"/>
      <c r="G10" s="70" t="s">
        <v>10</v>
      </c>
      <c r="H10" s="70"/>
      <c r="I10" s="70" t="s">
        <v>11</v>
      </c>
      <c r="J10" s="70"/>
      <c r="K10" s="70" t="s">
        <v>12</v>
      </c>
      <c r="L10" s="70"/>
      <c r="M10" s="70" t="s">
        <v>13</v>
      </c>
      <c r="N10" s="70"/>
      <c r="O10" s="70" t="s">
        <v>14</v>
      </c>
      <c r="P10" s="70"/>
      <c r="Q10" s="70" t="s">
        <v>15</v>
      </c>
      <c r="R10" s="70"/>
      <c r="S10" s="70" t="s">
        <v>16</v>
      </c>
      <c r="T10" s="70"/>
      <c r="U10" s="70" t="s">
        <v>17</v>
      </c>
      <c r="V10" s="70"/>
      <c r="W10" s="70" t="s">
        <v>18</v>
      </c>
      <c r="X10" s="70"/>
      <c r="Y10" s="71" t="s">
        <v>19</v>
      </c>
      <c r="Z10" s="71"/>
      <c r="AA10" s="70" t="s">
        <v>20</v>
      </c>
      <c r="AB10" s="70"/>
      <c r="AC10" s="70" t="s">
        <v>21</v>
      </c>
      <c r="AD10" s="70"/>
      <c r="AE10" s="70" t="s">
        <v>22</v>
      </c>
      <c r="AF10" s="70"/>
      <c r="AG10" s="70" t="s">
        <v>23</v>
      </c>
      <c r="AH10" s="70"/>
      <c r="AI10" s="70" t="s">
        <v>24</v>
      </c>
      <c r="AJ10" s="70"/>
      <c r="AK10" s="70" t="s">
        <v>25</v>
      </c>
      <c r="AL10" s="70"/>
      <c r="AM10" s="70" t="s">
        <v>26</v>
      </c>
      <c r="AN10" s="70"/>
      <c r="AO10" s="72" t="s">
        <v>27</v>
      </c>
      <c r="AP10" s="72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5002.13</v>
      </c>
      <c r="H12" s="30">
        <v>292.80000000000007</v>
      </c>
      <c r="I12" s="30">
        <v>7514.73</v>
      </c>
      <c r="J12" s="30">
        <v>9415.91</v>
      </c>
      <c r="K12" s="30">
        <v>656.21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950</v>
      </c>
      <c r="R12" s="30">
        <v>0</v>
      </c>
      <c r="S12" s="30">
        <v>1748.8219999999999</v>
      </c>
      <c r="T12" s="30">
        <v>0</v>
      </c>
      <c r="U12" s="30">
        <v>0</v>
      </c>
      <c r="V12" s="30">
        <v>0</v>
      </c>
      <c r="W12" s="30">
        <v>2560</v>
      </c>
      <c r="X12" s="30">
        <v>0</v>
      </c>
      <c r="Y12" s="30">
        <v>6511.5900000000011</v>
      </c>
      <c r="Z12" s="30">
        <v>599.375</v>
      </c>
      <c r="AA12" s="30">
        <v>3835.83</v>
      </c>
      <c r="AB12" s="30">
        <v>0</v>
      </c>
      <c r="AC12" s="30">
        <v>3925.5050000000001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319.815</v>
      </c>
      <c r="AN12" s="30">
        <v>0</v>
      </c>
      <c r="AO12" s="30">
        <f>SUMIF($C$11:$AN$11,"Ind",C12:AN12)</f>
        <v>33024.631999999998</v>
      </c>
      <c r="AP12" s="30">
        <f>SUMIF($C$11:$AN$11,"I.Mad",C12:AN12)</f>
        <v>10308.084999999999</v>
      </c>
      <c r="AQ12" s="30">
        <f>SUM(AO12:AP12)</f>
        <v>43332.716999999997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17</v>
      </c>
      <c r="H13" s="30">
        <v>4</v>
      </c>
      <c r="I13" s="30">
        <v>42</v>
      </c>
      <c r="J13" s="30">
        <v>133</v>
      </c>
      <c r="K13" s="30">
        <v>4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10</v>
      </c>
      <c r="R13" s="30" t="s">
        <v>33</v>
      </c>
      <c r="S13" s="30">
        <v>10</v>
      </c>
      <c r="T13" s="30" t="s">
        <v>33</v>
      </c>
      <c r="U13" s="30" t="s">
        <v>33</v>
      </c>
      <c r="V13" s="30" t="s">
        <v>33</v>
      </c>
      <c r="W13" s="30">
        <v>9</v>
      </c>
      <c r="X13" s="30" t="s">
        <v>33</v>
      </c>
      <c r="Y13" s="30">
        <v>32</v>
      </c>
      <c r="Z13" s="30">
        <v>8</v>
      </c>
      <c r="AA13" s="30">
        <v>17</v>
      </c>
      <c r="AB13" s="30" t="s">
        <v>33</v>
      </c>
      <c r="AC13" s="30">
        <v>16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2</v>
      </c>
      <c r="AN13" s="30" t="s">
        <v>33</v>
      </c>
      <c r="AO13" s="30">
        <f>SUMIF($C$11:$AN$11,"Ind*",C13:AN13)</f>
        <v>159</v>
      </c>
      <c r="AP13" s="30">
        <f>SUMIF($C$11:$AN$11,"I.Mad",C13:AN13)</f>
        <v>145</v>
      </c>
      <c r="AQ13" s="30">
        <f>SUM(AO13:AP13)</f>
        <v>304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11</v>
      </c>
      <c r="H14" s="30">
        <v>1</v>
      </c>
      <c r="I14" s="30">
        <v>3</v>
      </c>
      <c r="J14" s="30">
        <v>12</v>
      </c>
      <c r="K14" s="30" t="s">
        <v>67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5</v>
      </c>
      <c r="R14" s="30" t="s">
        <v>33</v>
      </c>
      <c r="S14" s="30">
        <v>5</v>
      </c>
      <c r="T14" s="30" t="s">
        <v>33</v>
      </c>
      <c r="U14" s="30" t="s">
        <v>33</v>
      </c>
      <c r="V14" s="30" t="s">
        <v>33</v>
      </c>
      <c r="W14" s="30">
        <v>5</v>
      </c>
      <c r="X14" s="30" t="s">
        <v>33</v>
      </c>
      <c r="Y14" s="30">
        <v>10</v>
      </c>
      <c r="Z14" s="30">
        <v>2</v>
      </c>
      <c r="AA14" s="30">
        <v>5</v>
      </c>
      <c r="AB14" s="30" t="s">
        <v>33</v>
      </c>
      <c r="AC14" s="30">
        <v>7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 t="s">
        <v>33</v>
      </c>
      <c r="AO14" s="30">
        <f>SUMIF($C$11:$AN$11,"Ind*",C14:AN14)</f>
        <v>53</v>
      </c>
      <c r="AP14" s="30">
        <f>SUMIF($C$11:$AN$11,"I.Mad",C14:AN14)</f>
        <v>15</v>
      </c>
      <c r="AQ14" s="30">
        <f>SUM(AO14:AP14)</f>
        <v>68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1.4838554932642696</v>
      </c>
      <c r="H15" s="30">
        <v>0.6097560975609756</v>
      </c>
      <c r="I15" s="30">
        <v>0.6525761630117779</v>
      </c>
      <c r="J15" s="30">
        <v>0.73991382595652599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1.5224154393862763</v>
      </c>
      <c r="R15" s="30" t="s">
        <v>33</v>
      </c>
      <c r="S15" s="30">
        <v>8.4214844558021937</v>
      </c>
      <c r="T15" s="30" t="s">
        <v>33</v>
      </c>
      <c r="U15" s="30" t="s">
        <v>33</v>
      </c>
      <c r="V15" s="30" t="s">
        <v>33</v>
      </c>
      <c r="W15" s="30">
        <v>6.5948464512760578</v>
      </c>
      <c r="X15" s="30" t="s">
        <v>33</v>
      </c>
      <c r="Y15" s="30">
        <v>7.2206027579642047</v>
      </c>
      <c r="Z15" s="30">
        <v>4.3233098516500537</v>
      </c>
      <c r="AA15" s="30">
        <v>4.9866373858963735</v>
      </c>
      <c r="AB15" s="30" t="s">
        <v>33</v>
      </c>
      <c r="AC15" s="30">
        <v>19.423301903073735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3.6809815950920246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13.5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 t="s">
        <v>33</v>
      </c>
      <c r="S16" s="36">
        <v>13.5</v>
      </c>
      <c r="T16" s="36" t="s">
        <v>33</v>
      </c>
      <c r="U16" s="36" t="s">
        <v>33</v>
      </c>
      <c r="V16" s="36" t="s">
        <v>33</v>
      </c>
      <c r="W16" s="36">
        <v>13</v>
      </c>
      <c r="X16" s="36" t="s">
        <v>33</v>
      </c>
      <c r="Y16" s="36">
        <v>12.5</v>
      </c>
      <c r="Z16" s="36">
        <v>13</v>
      </c>
      <c r="AA16" s="36">
        <v>13.5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>
        <v>6.1778378378378394</v>
      </c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6.1778378378378394</v>
      </c>
      <c r="AP25" s="30">
        <f t="shared" si="1"/>
        <v>0</v>
      </c>
      <c r="AQ25" s="42">
        <f t="shared" si="2"/>
        <v>6.1778378378378394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2</v>
      </c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2</v>
      </c>
      <c r="AP30" s="30">
        <f t="shared" si="1"/>
        <v>0</v>
      </c>
      <c r="AQ30" s="42">
        <f t="shared" si="2"/>
        <v>2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5002.13</v>
      </c>
      <c r="H41" s="42">
        <f t="shared" si="3"/>
        <v>292.80000000000007</v>
      </c>
      <c r="I41" s="42">
        <f t="shared" si="3"/>
        <v>7514.73</v>
      </c>
      <c r="J41" s="42">
        <f t="shared" si="3"/>
        <v>9415.91</v>
      </c>
      <c r="K41" s="42">
        <f t="shared" si="3"/>
        <v>656.21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950</v>
      </c>
      <c r="R41" s="42">
        <f t="shared" si="3"/>
        <v>0</v>
      </c>
      <c r="S41" s="42">
        <f t="shared" si="3"/>
        <v>1754.9998378378377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2560</v>
      </c>
      <c r="X41" s="42">
        <f t="shared" si="3"/>
        <v>0</v>
      </c>
      <c r="Y41" s="42">
        <f t="shared" si="3"/>
        <v>6513.5900000000011</v>
      </c>
      <c r="Z41" s="42">
        <f t="shared" si="3"/>
        <v>599.375</v>
      </c>
      <c r="AA41" s="42">
        <f t="shared" si="3"/>
        <v>3835.83</v>
      </c>
      <c r="AB41" s="42">
        <f t="shared" si="3"/>
        <v>0</v>
      </c>
      <c r="AC41" s="42">
        <f t="shared" si="3"/>
        <v>3925.5050000000001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319.815</v>
      </c>
      <c r="AN41" s="42">
        <f t="shared" si="3"/>
        <v>0</v>
      </c>
      <c r="AO41" s="42">
        <f>SUM(AO12,AO18,AO24:AO37)</f>
        <v>33032.809837837834</v>
      </c>
      <c r="AP41" s="42">
        <f>SUM(AP12,AP18,AP24:AP37)</f>
        <v>10308.084999999999</v>
      </c>
      <c r="AQ41" s="42">
        <f t="shared" si="2"/>
        <v>43340.894837837834</v>
      </c>
    </row>
    <row r="42" spans="2:43" ht="50.25" customHeight="1" x14ac:dyDescent="0.55000000000000004">
      <c r="B42" s="29" t="s">
        <v>58</v>
      </c>
      <c r="C42" s="47"/>
      <c r="D42" s="47"/>
      <c r="E42" s="47"/>
      <c r="F42" s="36"/>
      <c r="G42" s="36">
        <v>15.2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63</v>
      </c>
      <c r="C46" s="3"/>
      <c r="G46" s="58"/>
      <c r="I46" s="56"/>
      <c r="J46" s="5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2021-11-16T16:46:16Z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