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18" i="1" l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<sst xmlns="http://schemas.openxmlformats.org/spreadsheetml/2006/main" count="357" uniqueCount="69">
  <si>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</si>
  <si>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</si>
  <si>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</si>
  <si>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</si>
  <si>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</si>
  <si>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</si>
  <si>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</si>
  <si>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</si>
  <si>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</si>
  <si>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</si>
  <si>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</si>
  <si>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</si>
  <si>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</si>
  <si>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</si>
  <si>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</si>
  <si>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</si>
  <si>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</si>
  <si>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</si>
  <si>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</si>
  <si>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</si>
  <si>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</si>
  <si>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</si>
  <si>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</si>
  <si>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</si>
  <si>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</si>
  <si>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</si>
  <si>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</si>
  <si>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</si>
  <si>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</si>
  <si>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</si>
  <si>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</si>
  <si>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</si>
  <si>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</si>
  <si>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</si>
  <si>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</si>
  <si>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</si>
  <si>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</si>
  <si>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</si>
  <si>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</si>
  <si>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</si>
  <si>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</si>
  <si>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</si>
  <si>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</si>
  <si>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</si>
  <si>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</si>
  <si>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</si>
  <si>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</si>
  <si>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</si>
  <si>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</si>
  <si>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</si>
  <si>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</si>
  <si>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</si>
  <si>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</si>
  <si>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</si>
  <si>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</si>
  <si>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</si>
  <si>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</si>
  <si>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</si>
  <si>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</si>
  <si>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</si>
  <si>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</si>
  <si>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</si>
  <si>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</si>
  <si>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</si>
  <si>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</si>
  <si>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</si>
  <si>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>Callao, 12 de diciembre del 2021</t>
  </si>
  <si>
    <t xml:space="preserve">        Fecha  :11/12/2021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</si>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</sst>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23" fillId="0" borderId="0"/>
    <xf numFmtId="0" fontId="24" fillId="0" borderId="0"/>
    <xf numFmtId="169" fontId="2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center"/>
    </xf>
    <xf numFmtId="168" fontId="17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Q1" zoomScale="23" zoomScaleNormal="23" workbookViewId="0">
      <selection activeCell="AM24" sqref="AM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4103.8149999999996</v>
      </c>
      <c r="H12" s="30">
        <v>530.27</v>
      </c>
      <c r="I12" s="30">
        <v>2210.39</v>
      </c>
      <c r="J12" s="30">
        <v>2169.9899999999998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2030</v>
      </c>
      <c r="R12" s="30">
        <v>0</v>
      </c>
      <c r="S12" s="30">
        <v>1320</v>
      </c>
      <c r="T12" s="30">
        <v>0</v>
      </c>
      <c r="U12" s="30">
        <v>585</v>
      </c>
      <c r="V12" s="30">
        <v>535</v>
      </c>
      <c r="W12" s="30">
        <v>6710</v>
      </c>
      <c r="X12" s="30">
        <v>0</v>
      </c>
      <c r="Y12" s="30">
        <v>7871.27</v>
      </c>
      <c r="Z12" s="30">
        <v>391.68999999999994</v>
      </c>
      <c r="AA12" s="30">
        <v>5501.6589999999997</v>
      </c>
      <c r="AB12" s="30">
        <v>0</v>
      </c>
      <c r="AC12" s="30">
        <v>8710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1068.8050000000001</v>
      </c>
      <c r="AN12" s="30">
        <v>734.94</v>
      </c>
      <c r="AO12" s="30">
        <f>SUMIF($C$11:$AN$11,"Ind",C12:AN12)</f>
        <v>40110.939000000006</v>
      </c>
      <c r="AP12" s="30">
        <f>SUMIF($C$11:$AN$11,"I.Mad",C12:AN12)</f>
        <v>4361.8899999999994</v>
      </c>
      <c r="AQ12" s="30">
        <f>SUM(AO12:AP12)</f>
        <v>44472.829000000005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21</v>
      </c>
      <c r="H13" s="30">
        <v>6</v>
      </c>
      <c r="I13" s="30">
        <v>27</v>
      </c>
      <c r="J13" s="30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29</v>
      </c>
      <c r="R13" s="30" t="s">
        <v>33</v>
      </c>
      <c r="S13" s="30">
        <v>11</v>
      </c>
      <c r="T13" s="30" t="s">
        <v>33</v>
      </c>
      <c r="U13" s="30">
        <v>7</v>
      </c>
      <c r="V13" s="30">
        <v>9</v>
      </c>
      <c r="W13" s="30">
        <v>20</v>
      </c>
      <c r="X13" s="30" t="s">
        <v>33</v>
      </c>
      <c r="Y13" s="30">
        <v>30</v>
      </c>
      <c r="Z13" s="30">
        <v>5</v>
      </c>
      <c r="AA13" s="30">
        <v>17</v>
      </c>
      <c r="AB13" s="30" t="s">
        <v>33</v>
      </c>
      <c r="AC13" s="30">
        <v>23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9</v>
      </c>
      <c r="AN13" s="30">
        <v>11</v>
      </c>
      <c r="AO13" s="30">
        <f>SUMIF($C$11:$AN$11,"Ind*",C13:AN13)</f>
        <v>194</v>
      </c>
      <c r="AP13" s="30">
        <f>SUMIF($C$11:$AN$11,"I.Mad",C13:AN13)</f>
        <v>64</v>
      </c>
      <c r="AQ13" s="30">
        <f>SUM(AO13:AP13)</f>
        <v>258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6</v>
      </c>
      <c r="H14" s="30">
        <v>4</v>
      </c>
      <c r="I14" s="30">
        <v>15</v>
      </c>
      <c r="J14" s="30">
        <v>14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10</v>
      </c>
      <c r="R14" s="30" t="s">
        <v>33</v>
      </c>
      <c r="S14" s="30">
        <v>6</v>
      </c>
      <c r="T14" s="30" t="s">
        <v>33</v>
      </c>
      <c r="U14" s="30">
        <v>2</v>
      </c>
      <c r="V14" s="30">
        <v>6</v>
      </c>
      <c r="W14" s="30">
        <v>12</v>
      </c>
      <c r="X14" s="30" t="s">
        <v>33</v>
      </c>
      <c r="Y14" s="30">
        <v>4</v>
      </c>
      <c r="Z14" s="30" t="s">
        <v>68</v>
      </c>
      <c r="AA14" s="30">
        <v>6</v>
      </c>
      <c r="AB14" s="30" t="s">
        <v>33</v>
      </c>
      <c r="AC14" s="30">
        <v>9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4</v>
      </c>
      <c r="AN14" s="30">
        <v>3</v>
      </c>
      <c r="AO14" s="30">
        <f>SUMIF($C$11:$AN$11,"Ind*",C14:AN14)</f>
        <v>74</v>
      </c>
      <c r="AP14" s="30">
        <f>SUMIF($C$11:$AN$11,"I.Mad",C14:AN14)</f>
        <v>27</v>
      </c>
      <c r="AQ14" s="30">
        <f>SUM(AO14:AP14)</f>
        <v>101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1.3156031432569957</v>
      </c>
      <c r="H15" s="30">
        <v>0</v>
      </c>
      <c r="I15" s="30">
        <v>3.1503896912848974</v>
      </c>
      <c r="J15" s="30">
        <v>0.96971700998367261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4.5733078466885981</v>
      </c>
      <c r="R15" s="30" t="s">
        <v>33</v>
      </c>
      <c r="S15" s="30">
        <v>8.5026270065434879</v>
      </c>
      <c r="T15" s="30" t="s">
        <v>33</v>
      </c>
      <c r="U15" s="30">
        <v>6.354034324204985</v>
      </c>
      <c r="V15" s="30">
        <v>8.3944795193272679</v>
      </c>
      <c r="W15" s="30">
        <v>17.722611464317453</v>
      </c>
      <c r="X15" s="30" t="s">
        <v>33</v>
      </c>
      <c r="Y15" s="30">
        <v>8.5027253139208998</v>
      </c>
      <c r="Z15" s="30" t="s">
        <v>33</v>
      </c>
      <c r="AA15" s="30">
        <v>48.608571024775294</v>
      </c>
      <c r="AB15" s="30" t="s">
        <v>33</v>
      </c>
      <c r="AC15" s="30">
        <v>38.877116260905346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14.161813715140763</v>
      </c>
      <c r="AN15" s="30">
        <v>19.952627856147643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13.5</v>
      </c>
      <c r="H16" s="36">
        <v>13.5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 t="s">
        <v>33</v>
      </c>
      <c r="S16" s="36">
        <v>12.5</v>
      </c>
      <c r="T16" s="36" t="s">
        <v>33</v>
      </c>
      <c r="U16" s="36">
        <v>13</v>
      </c>
      <c r="V16" s="36">
        <v>13</v>
      </c>
      <c r="W16" s="36">
        <v>12.5</v>
      </c>
      <c r="X16" s="36" t="s">
        <v>33</v>
      </c>
      <c r="Y16" s="36">
        <v>13</v>
      </c>
      <c r="Z16" s="36" t="s">
        <v>33</v>
      </c>
      <c r="AA16" s="36">
        <v>12.5</v>
      </c>
      <c r="AB16" s="36" t="s">
        <v>33</v>
      </c>
      <c r="AC16" s="36">
        <v>12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4103.8149999999996</v>
      </c>
      <c r="H41" s="42">
        <f t="shared" si="3"/>
        <v>530.27</v>
      </c>
      <c r="I41" s="42">
        <f t="shared" si="3"/>
        <v>2210.39</v>
      </c>
      <c r="J41" s="42">
        <f t="shared" si="3"/>
        <v>2169.9899999999998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2030</v>
      </c>
      <c r="R41" s="42">
        <f t="shared" si="3"/>
        <v>0</v>
      </c>
      <c r="S41" s="42">
        <f t="shared" si="3"/>
        <v>1320</v>
      </c>
      <c r="T41" s="42">
        <f t="shared" si="3"/>
        <v>0</v>
      </c>
      <c r="U41" s="42">
        <f t="shared" si="3"/>
        <v>585</v>
      </c>
      <c r="V41" s="42">
        <f t="shared" si="3"/>
        <v>535</v>
      </c>
      <c r="W41" s="42">
        <f t="shared" si="3"/>
        <v>6710</v>
      </c>
      <c r="X41" s="42">
        <f t="shared" si="3"/>
        <v>0</v>
      </c>
      <c r="Y41" s="42">
        <f t="shared" si="3"/>
        <v>7871.27</v>
      </c>
      <c r="Z41" s="42">
        <f t="shared" si="3"/>
        <v>391.68999999999994</v>
      </c>
      <c r="AA41" s="42">
        <f t="shared" si="3"/>
        <v>5501.6589999999997</v>
      </c>
      <c r="AB41" s="42">
        <f t="shared" si="3"/>
        <v>0</v>
      </c>
      <c r="AC41" s="42">
        <f t="shared" si="3"/>
        <v>8710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1068.8050000000001</v>
      </c>
      <c r="AN41" s="42">
        <f t="shared" si="3"/>
        <v>734.94</v>
      </c>
      <c r="AO41" s="42">
        <f>SUM(AO12,AO18,AO24:AO37)</f>
        <v>40110.939000000006</v>
      </c>
      <c r="AP41" s="42">
        <f>SUM(AP12,AP18,AP24:AP37)</f>
        <v>4361.8899999999994</v>
      </c>
      <c r="AQ41" s="42">
        <f t="shared" si="2"/>
        <v>44472.829000000005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15.8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2021-12-13T15:13:24Z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