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30" i="1" l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<sst xmlns="http://schemas.openxmlformats.org/spreadsheetml/2006/main" count="353" uniqueCount="69">
  <si>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</si>
  <si>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</si>
  <si>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</si>
  <si>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</si>
  <si>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</si>
  <si>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</si>
  <si>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</si>
  <si>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</si>
  <si>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</si>
  <si>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</si>
  <si>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</si>
  <si>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</si>
  <si>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</si>
  <si>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</si>
  <si>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</si>
  <si>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</si>
  <si>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</si>
  <si>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</si>
  <si>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</si>
  <si>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</si>
  <si>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</si>
  <si>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</si>
  <si>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</si>
  <si>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</si>
  <si>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</si>
  <si>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</si>
  <si>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</si>
  <si>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</si>
  <si>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</si>
  <si>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</si>
  <si>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</si>
  <si>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</si>
  <si>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</si>
  <si>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</si>
  <si>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</si>
  <si>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</si>
  <si>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</si>
  <si>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</si>
  <si>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</si>
  <si>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</si>
  <si>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</si>
  <si>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</si>
  <si>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</si>
  <si>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</si>
  <si>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</si>
  <si>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</si>
  <si>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</si>
  <si>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</si>
  <si>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</si>
  <si>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</si>
  <si>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</si>
  <si>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</si>
  <si>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</si>
  <si>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</si>
  <si>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</si>
  <si>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</si>
  <si>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</si>
  <si>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</si>
  <si>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</si>
  <si>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</si>
  <si>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</si>
  <si>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</si>
  <si>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</si>
  <si>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</si>
  <si>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</si>
  <si>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</si>
  <si>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:09/12/2021</t>
  </si>
  <si>
    <t>Callao, 10 de diciembre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</si>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</sst>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F31" sqref="F3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2109.2550000000001</v>
      </c>
      <c r="H12" s="30">
        <v>286.21000000000004</v>
      </c>
      <c r="I12" s="30">
        <v>4074.12</v>
      </c>
      <c r="J12" s="30">
        <v>3824.47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2745</v>
      </c>
      <c r="R12" s="30">
        <v>165</v>
      </c>
      <c r="S12" s="30">
        <v>3205</v>
      </c>
      <c r="T12" s="30">
        <v>0</v>
      </c>
      <c r="U12" s="30">
        <v>267.01499999999999</v>
      </c>
      <c r="V12" s="30">
        <v>400</v>
      </c>
      <c r="W12" s="30">
        <v>2689</v>
      </c>
      <c r="X12" s="30">
        <v>0</v>
      </c>
      <c r="Y12" s="30">
        <v>5645.7199999999993</v>
      </c>
      <c r="Z12" s="30">
        <v>29.195</v>
      </c>
      <c r="AA12" s="30">
        <v>4609.8069999999998</v>
      </c>
      <c r="AB12" s="30">
        <v>0</v>
      </c>
      <c r="AC12" s="30">
        <v>6264.6520968750001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1325.4649999999999</v>
      </c>
      <c r="AN12" s="30">
        <v>764.10500000000002</v>
      </c>
      <c r="AO12" s="30">
        <f>SUMIF($C$11:$AN$11,"Ind",C12:AN12)</f>
        <v>32935.034096875002</v>
      </c>
      <c r="AP12" s="30">
        <f>SUMIF($C$11:$AN$11,"I.Mad",C12:AN12)</f>
        <v>5468.98</v>
      </c>
      <c r="AQ12" s="30">
        <f>SUM(AO12:AP12)</f>
        <v>38404.014096875006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13</v>
      </c>
      <c r="H13" s="30">
        <v>5</v>
      </c>
      <c r="I13" s="30">
        <v>36</v>
      </c>
      <c r="J13" s="30">
        <v>52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20</v>
      </c>
      <c r="R13" s="30">
        <v>3</v>
      </c>
      <c r="S13" s="30">
        <v>16</v>
      </c>
      <c r="T13" s="30" t="s">
        <v>33</v>
      </c>
      <c r="U13" s="30">
        <v>1</v>
      </c>
      <c r="V13" s="30">
        <v>8</v>
      </c>
      <c r="W13" s="30">
        <v>26</v>
      </c>
      <c r="X13" s="30" t="s">
        <v>33</v>
      </c>
      <c r="Y13" s="30">
        <v>47</v>
      </c>
      <c r="Z13" s="30">
        <v>1</v>
      </c>
      <c r="AA13" s="30">
        <v>18</v>
      </c>
      <c r="AB13" s="30" t="s">
        <v>33</v>
      </c>
      <c r="AC13" s="30">
        <v>22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9</v>
      </c>
      <c r="AN13" s="30">
        <v>10</v>
      </c>
      <c r="AO13" s="30">
        <f>SUMIF($C$11:$AN$11,"Ind*",C13:AN13)</f>
        <v>208</v>
      </c>
      <c r="AP13" s="30">
        <f>SUMIF($C$11:$AN$11,"I.Mad",C13:AN13)</f>
        <v>79</v>
      </c>
      <c r="AQ13" s="30">
        <f>SUM(AO13:AP13)</f>
        <v>287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11</v>
      </c>
      <c r="H14" s="30">
        <v>4</v>
      </c>
      <c r="I14" s="30">
        <v>11</v>
      </c>
      <c r="J14" s="30">
        <v>13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8</v>
      </c>
      <c r="R14" s="30">
        <v>2</v>
      </c>
      <c r="S14" s="30">
        <v>6</v>
      </c>
      <c r="T14" s="30" t="s">
        <v>33</v>
      </c>
      <c r="U14" s="30">
        <v>1</v>
      </c>
      <c r="V14" s="30">
        <v>5</v>
      </c>
      <c r="W14" s="30">
        <v>13</v>
      </c>
      <c r="X14" s="30" t="s">
        <v>33</v>
      </c>
      <c r="Y14" s="30">
        <v>9</v>
      </c>
      <c r="Z14" s="30" t="s">
        <v>68</v>
      </c>
      <c r="AA14" s="30">
        <v>6</v>
      </c>
      <c r="AB14" s="30" t="s">
        <v>33</v>
      </c>
      <c r="AC14" s="30">
        <v>8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4</v>
      </c>
      <c r="AN14" s="30">
        <v>3</v>
      </c>
      <c r="AO14" s="30">
        <f>SUMIF($C$11:$AN$11,"Ind*",C14:AN14)</f>
        <v>77</v>
      </c>
      <c r="AP14" s="30">
        <f>SUMIF($C$11:$AN$11,"I.Mad",C14:AN14)</f>
        <v>27</v>
      </c>
      <c r="AQ14" s="30">
        <f>SUM(AO14:AP14)</f>
        <v>104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0.50775120790518447</v>
      </c>
      <c r="H15" s="30">
        <v>0.28208631667428097</v>
      </c>
      <c r="I15" s="30">
        <v>7.8012184452457785</v>
      </c>
      <c r="J15" s="30">
        <v>10.278693324416109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19.623879771980508</v>
      </c>
      <c r="R15" s="30">
        <v>15.357776228831312</v>
      </c>
      <c r="S15" s="30">
        <v>7.371116526488092</v>
      </c>
      <c r="T15" s="30" t="s">
        <v>33</v>
      </c>
      <c r="U15" s="30">
        <v>7.6502732240437146</v>
      </c>
      <c r="V15" s="30">
        <v>12.5</v>
      </c>
      <c r="W15" s="30">
        <v>64.713319104398309</v>
      </c>
      <c r="X15" s="30" t="s">
        <v>33</v>
      </c>
      <c r="Y15" s="30">
        <v>63.562411782610198</v>
      </c>
      <c r="Z15" s="30" t="s">
        <v>33</v>
      </c>
      <c r="AA15" s="30">
        <v>20.957431666673028</v>
      </c>
      <c r="AB15" s="30" t="s">
        <v>33</v>
      </c>
      <c r="AC15" s="30">
        <v>21.388392160366774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12.79868892348612</v>
      </c>
      <c r="AN15" s="30">
        <v>12.398659588665645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13.5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</v>
      </c>
      <c r="R16" s="36">
        <v>12</v>
      </c>
      <c r="S16" s="36">
        <v>12.5</v>
      </c>
      <c r="T16" s="36" t="s">
        <v>33</v>
      </c>
      <c r="U16" s="36">
        <v>12</v>
      </c>
      <c r="V16" s="36">
        <v>12.5</v>
      </c>
      <c r="W16" s="36">
        <v>11.5</v>
      </c>
      <c r="X16" s="36" t="s">
        <v>33</v>
      </c>
      <c r="Y16" s="36">
        <v>11.5</v>
      </c>
      <c r="Z16" s="36" t="s">
        <v>33</v>
      </c>
      <c r="AA16" s="36">
        <v>12.5</v>
      </c>
      <c r="AB16" s="36" t="s">
        <v>33</v>
      </c>
      <c r="AC16" s="36">
        <v>12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2109.2550000000001</v>
      </c>
      <c r="H41" s="42">
        <f t="shared" si="3"/>
        <v>286.21000000000004</v>
      </c>
      <c r="I41" s="42">
        <f t="shared" si="3"/>
        <v>4074.12</v>
      </c>
      <c r="J41" s="42">
        <f t="shared" si="3"/>
        <v>3824.47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2745</v>
      </c>
      <c r="R41" s="42">
        <f t="shared" si="3"/>
        <v>165</v>
      </c>
      <c r="S41" s="42">
        <f t="shared" si="3"/>
        <v>3205</v>
      </c>
      <c r="T41" s="42">
        <f t="shared" si="3"/>
        <v>0</v>
      </c>
      <c r="U41" s="42">
        <f t="shared" si="3"/>
        <v>267.01499999999999</v>
      </c>
      <c r="V41" s="42">
        <f t="shared" si="3"/>
        <v>400</v>
      </c>
      <c r="W41" s="42">
        <f t="shared" si="3"/>
        <v>2689</v>
      </c>
      <c r="X41" s="42">
        <f t="shared" si="3"/>
        <v>0</v>
      </c>
      <c r="Y41" s="42">
        <f t="shared" si="3"/>
        <v>5645.7199999999993</v>
      </c>
      <c r="Z41" s="42">
        <f t="shared" si="3"/>
        <v>29.195</v>
      </c>
      <c r="AA41" s="42">
        <f t="shared" si="3"/>
        <v>4609.8069999999998</v>
      </c>
      <c r="AB41" s="42">
        <f t="shared" si="3"/>
        <v>0</v>
      </c>
      <c r="AC41" s="42">
        <f t="shared" si="3"/>
        <v>6264.6520968750001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1325.4649999999999</v>
      </c>
      <c r="AN41" s="42">
        <f t="shared" si="3"/>
        <v>764.10500000000002</v>
      </c>
      <c r="AO41" s="42">
        <f>SUM(AO12,AO18,AO24:AO37)</f>
        <v>32935.034096875002</v>
      </c>
      <c r="AP41" s="42">
        <f>SUM(AP12,AP18,AP24:AP37)</f>
        <v>5468.98</v>
      </c>
      <c r="AQ41" s="42">
        <f t="shared" si="2"/>
        <v>38404.014096875006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2021-12-10T17:15:41Z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