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P27" i="1"/>
  <c r="AO27" i="1"/>
  <c r="AQ27" i="1" s="1"/>
  <c r="AP26" i="1"/>
  <c r="AQ26" i="1" s="1"/>
  <c r="AO26" i="1"/>
  <c r="AP25" i="1"/>
  <c r="AO25" i="1"/>
  <c r="AP24" i="1"/>
  <c r="AO24" i="1"/>
  <c r="AQ24" i="1" s="1"/>
  <c r="AQ20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0" i="1" l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<sst xmlns="http://schemas.openxmlformats.org/spreadsheetml/2006/main" count="378" uniqueCount="70">
  <si>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</si>
  <si>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</si>
  <si>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</si>
  <si>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</si>
  <si>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</si>
  <si>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</si>
  <si>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</si>
  <si>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</si>
  <si>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</si>
  <si>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</si>
  <si>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</si>
  <si>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</si>
  <si>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</si>
  <si>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</si>
  <si>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</si>
  <si>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</si>
  <si>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</si>
  <si>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</si>
  <si>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</si>
  <si>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</si>
  <si>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</si>
  <si>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</si>
  <si>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</si>
  <si>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</si>
  <si>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</si>
  <si>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</si>
  <si>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</si>
  <si>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</si>
  <si>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</si>
  <si>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</si>
  <si>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</si>
  <si>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</si>
  <si>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</si>
  <si>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</si>
  <si>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</si>
  <si>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</si>
  <si>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</si>
  <si>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</si>
  <si>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</si>
  <si>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</si>
  <si>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</si>
  <si>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</si>
  <si>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</si>
  <si>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</si>
  <si>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</si>
  <si>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</si>
  <si>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</si>
  <si>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</si>
  <si>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</si>
  <si>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</si>
  <si>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</si>
  <si>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</si>
  <si>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</si>
  <si>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</si>
  <si>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</si>
  <si>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</si>
  <si>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</si>
  <si>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</si>
  <si>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</si>
  <si>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</si>
  <si>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</si>
  <si>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</si>
  <si>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</si>
  <si>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</si>
  <si>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R.M.N°463-2021-PRODUCE, R.M.N°167-2022-PRODUCE</t>
  </si>
  <si>
    <t>Puerto de Iloo por informar</t>
  </si>
  <si>
    <t>CPT/jsr</t>
  </si>
  <si>
    <t>SM</t>
  </si>
  <si>
    <t xml:space="preserve">        Fecha  : 09/05/2022</t>
  </si>
  <si>
    <t>Callao, 10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</si>
</sst>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7"/>
  <sheetViews>
    <sheetView tabSelected="1" topLeftCell="O1" zoomScale="23" zoomScaleNormal="23" workbookViewId="0">
      <selection activeCell="AB35" sqref="AB35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68</v>
      </c>
      <c r="AP8" s="72"/>
      <c r="AQ8" s="72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2845.15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40</v>
      </c>
      <c r="R12" s="30">
        <v>0</v>
      </c>
      <c r="S12" s="30">
        <v>1650</v>
      </c>
      <c r="T12" s="30">
        <v>62</v>
      </c>
      <c r="U12" s="30">
        <v>0</v>
      </c>
      <c r="V12" s="30">
        <v>0</v>
      </c>
      <c r="W12" s="30">
        <v>3770</v>
      </c>
      <c r="X12" s="30">
        <v>2424</v>
      </c>
      <c r="Y12" s="30">
        <v>6578.9</v>
      </c>
      <c r="Z12" s="30">
        <v>1409.3500000000004</v>
      </c>
      <c r="AA12" s="30">
        <v>5377.9641247395866</v>
      </c>
      <c r="AB12" s="30">
        <v>0</v>
      </c>
      <c r="AC12" s="30">
        <v>3445.9549999999999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23707.969124739589</v>
      </c>
      <c r="AP12" s="30">
        <f>SUMIF($C$11:$AN$11,"I.Mad",C12:AN12)</f>
        <v>3895.3500000000004</v>
      </c>
      <c r="AQ12" s="30">
        <f>SUM(AO12:AP12)</f>
        <v>27603.319124739588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8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1</v>
      </c>
      <c r="R13" s="30" t="s">
        <v>34</v>
      </c>
      <c r="S13" s="30">
        <v>6</v>
      </c>
      <c r="T13" s="30">
        <v>3</v>
      </c>
      <c r="U13" s="30" t="s">
        <v>34</v>
      </c>
      <c r="V13" s="30" t="s">
        <v>34</v>
      </c>
      <c r="W13" s="30">
        <v>17</v>
      </c>
      <c r="X13" s="30">
        <v>47</v>
      </c>
      <c r="Y13" s="30">
        <v>48</v>
      </c>
      <c r="Z13" s="30">
        <v>31</v>
      </c>
      <c r="AA13" s="30">
        <v>23</v>
      </c>
      <c r="AB13" s="30" t="s">
        <v>34</v>
      </c>
      <c r="AC13" s="30">
        <v>13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116</v>
      </c>
      <c r="AP13" s="30">
        <f>SUMIF($C$11:$AN$11,"I.Mad",C13:AN13)</f>
        <v>81</v>
      </c>
      <c r="AQ13" s="30">
        <f>SUM(AO13:AP13)</f>
        <v>197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1</v>
      </c>
      <c r="R14" s="30" t="s">
        <v>34</v>
      </c>
      <c r="S14" s="30">
        <v>4</v>
      </c>
      <c r="T14" s="30" t="s">
        <v>67</v>
      </c>
      <c r="U14" s="30" t="s">
        <v>34</v>
      </c>
      <c r="V14" s="30" t="s">
        <v>34</v>
      </c>
      <c r="W14" s="30">
        <v>1</v>
      </c>
      <c r="X14" s="30">
        <v>8</v>
      </c>
      <c r="Y14" s="30">
        <v>9</v>
      </c>
      <c r="Z14" s="30">
        <v>4</v>
      </c>
      <c r="AA14" s="30">
        <v>6</v>
      </c>
      <c r="AB14" s="30" t="s">
        <v>34</v>
      </c>
      <c r="AC14" s="30">
        <v>6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31</v>
      </c>
      <c r="AP14" s="30">
        <f>SUMIF($C$11:$AN$11,"I.Mad",C14:AN14)</f>
        <v>12</v>
      </c>
      <c r="AQ14" s="30">
        <f>SUM(AO14:AP14)</f>
        <v>43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31.383995784794998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0</v>
      </c>
      <c r="R15" s="30" t="s">
        <v>34</v>
      </c>
      <c r="S15" s="30">
        <v>16.013897367930536</v>
      </c>
      <c r="T15" s="30" t="s">
        <v>34</v>
      </c>
      <c r="U15" s="30" t="s">
        <v>34</v>
      </c>
      <c r="V15" s="30" t="s">
        <v>34</v>
      </c>
      <c r="W15" s="30">
        <v>14.736842105263158</v>
      </c>
      <c r="X15" s="30">
        <v>11.189894957657852</v>
      </c>
      <c r="Y15" s="30">
        <v>15.255072866949002</v>
      </c>
      <c r="Z15" s="30">
        <v>9.712457328361241</v>
      </c>
      <c r="AA15" s="30">
        <v>14.26672849042509</v>
      </c>
      <c r="AB15" s="30" t="s">
        <v>34</v>
      </c>
      <c r="AC15" s="30">
        <v>22.26399265505157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14.5</v>
      </c>
      <c r="R16" s="36" t="s">
        <v>34</v>
      </c>
      <c r="S16" s="36">
        <v>12.5</v>
      </c>
      <c r="T16" s="36" t="s">
        <v>34</v>
      </c>
      <c r="U16" s="36" t="s">
        <v>34</v>
      </c>
      <c r="V16" s="36" t="s">
        <v>34</v>
      </c>
      <c r="W16" s="36">
        <v>14.5</v>
      </c>
      <c r="X16" s="36">
        <v>12.5</v>
      </c>
      <c r="Y16" s="36">
        <v>12.5</v>
      </c>
      <c r="Z16" s="36">
        <v>12.5</v>
      </c>
      <c r="AA16" s="36">
        <v>13.5</v>
      </c>
      <c r="AB16" s="36" t="s">
        <v>34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2.5</v>
      </c>
      <c r="Z30" s="36">
        <v>0.2</v>
      </c>
      <c r="AA30" s="30">
        <v>2.036</v>
      </c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4.5359999999999996</v>
      </c>
      <c r="AP30" s="30">
        <f t="shared" si="1"/>
        <v>0.2</v>
      </c>
      <c r="AQ30" s="42">
        <f t="shared" si="2"/>
        <v>4.7359999999999998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2845.15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40</v>
      </c>
      <c r="R41" s="42">
        <f t="shared" si="3"/>
        <v>0</v>
      </c>
      <c r="S41" s="42">
        <f t="shared" si="3"/>
        <v>1650</v>
      </c>
      <c r="T41" s="42">
        <f t="shared" si="3"/>
        <v>62</v>
      </c>
      <c r="U41" s="42">
        <f t="shared" si="3"/>
        <v>0</v>
      </c>
      <c r="V41" s="42">
        <f t="shared" si="3"/>
        <v>0</v>
      </c>
      <c r="W41" s="42">
        <f t="shared" si="3"/>
        <v>3770</v>
      </c>
      <c r="X41" s="42">
        <f t="shared" si="3"/>
        <v>2424</v>
      </c>
      <c r="Y41" s="42">
        <f t="shared" si="3"/>
        <v>6581.4</v>
      </c>
      <c r="Z41" s="42">
        <f t="shared" si="3"/>
        <v>1409.5500000000004</v>
      </c>
      <c r="AA41" s="42">
        <f t="shared" si="3"/>
        <v>5380.0001247395867</v>
      </c>
      <c r="AB41" s="42">
        <f t="shared" si="3"/>
        <v>0</v>
      </c>
      <c r="AC41" s="42">
        <f t="shared" si="3"/>
        <v>3445.9549999999999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23712.50512473959</v>
      </c>
      <c r="AP41" s="42">
        <f>SUM(AP12,AP18,AP24:AP37)</f>
        <v>3895.55</v>
      </c>
      <c r="AQ41" s="42">
        <f t="shared" si="2"/>
        <v>27608.055124739589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66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69</v>
      </c>
      <c r="AN46" s="19"/>
    </row>
    <row r="47" spans="2:43" x14ac:dyDescent="0.35">
      <c r="C47" s="1" t="s">
        <v>65</v>
      </c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2022-05-10T19:35:15Z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