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9" i="1" l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<sst xmlns="http://schemas.openxmlformats.org/spreadsheetml/2006/main" count="353" uniqueCount="69">
  <si>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</si>
  <si>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</si>
  <si>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</si>
  <si>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</si>
  <si>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</si>
  <si>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</si>
  <si>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</si>
  <si>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</si>
  <si>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</si>
  <si>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</si>
  <si>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</si>
  <si>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</si>
  <si>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</si>
  <si>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</si>
  <si>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</si>
  <si>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</si>
  <si>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</si>
  <si>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</si>
  <si>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</si>
  <si>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</si>
  <si>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</si>
  <si>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</si>
  <si>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</si>
  <si>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</si>
  <si>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</si>
  <si>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</si>
  <si>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</si>
  <si>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</si>
  <si>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</si>
  <si>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</si>
  <si>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</si>
  <si>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</si>
  <si>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</si>
  <si>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</si>
  <si>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</si>
  <si>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</si>
  <si>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</si>
  <si>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</si>
  <si>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</si>
  <si>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</si>
  <si>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</si>
  <si>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</si>
  <si>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</si>
  <si>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</si>
  <si>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</si>
  <si>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</si>
  <si>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</si>
  <si>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</si>
  <si>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</si>
  <si>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</si>
  <si>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</si>
  <si>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</si>
  <si>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</si>
  <si>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</si>
  <si>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</si>
  <si>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</si>
  <si>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</si>
  <si>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</si>
  <si>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</si>
  <si>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</si>
  <si>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</si>
  <si>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</si>
  <si>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</si>
  <si>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</si>
  <si>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</si>
  <si>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>SM</t>
  </si>
  <si>
    <t xml:space="preserve">        Fecha  :06/12/2021</t>
  </si>
  <si>
    <t>Callao, 07 de diciembre del 2021</t>
  </si>
  <si>
    <t>AGUJILLA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</si>
</sst>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A27" sqref="AA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2331.4300000000003</v>
      </c>
      <c r="H12" s="30">
        <v>478.73500000000007</v>
      </c>
      <c r="I12" s="30">
        <v>8423.08</v>
      </c>
      <c r="J12" s="30">
        <v>3484.37</v>
      </c>
      <c r="K12" s="30">
        <v>774.41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4690</v>
      </c>
      <c r="R12" s="30">
        <v>0</v>
      </c>
      <c r="S12" s="30">
        <v>4580</v>
      </c>
      <c r="T12" s="30">
        <v>0</v>
      </c>
      <c r="U12" s="30">
        <v>1330</v>
      </c>
      <c r="V12" s="30">
        <v>765</v>
      </c>
      <c r="W12" s="30">
        <v>3633</v>
      </c>
      <c r="X12" s="30">
        <v>0</v>
      </c>
      <c r="Y12" s="30">
        <v>10065.305000000002</v>
      </c>
      <c r="Z12" s="30">
        <v>323.16999999999996</v>
      </c>
      <c r="AA12" s="30">
        <v>275.05799999999999</v>
      </c>
      <c r="AB12" s="30">
        <v>0</v>
      </c>
      <c r="AC12" s="30">
        <v>1787.5742383164127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772.37</v>
      </c>
      <c r="AN12" s="30">
        <v>222.065</v>
      </c>
      <c r="AO12" s="30">
        <f>SUMIF($C$11:$AN$11,"Ind",C12:AN12)</f>
        <v>38662.227238316409</v>
      </c>
      <c r="AP12" s="30">
        <f>SUMIF($C$11:$AN$11,"I.Mad",C12:AN12)</f>
        <v>5273.3399999999992</v>
      </c>
      <c r="AQ12" s="30">
        <f>SUM(AO12:AP12)</f>
        <v>43935.567238316406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12</v>
      </c>
      <c r="H13" s="30">
        <v>9</v>
      </c>
      <c r="I13" s="30">
        <v>83</v>
      </c>
      <c r="J13" s="30">
        <v>73</v>
      </c>
      <c r="K13" s="30">
        <v>5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20</v>
      </c>
      <c r="R13" s="30" t="s">
        <v>33</v>
      </c>
      <c r="S13" s="30">
        <v>16</v>
      </c>
      <c r="T13" s="30" t="s">
        <v>33</v>
      </c>
      <c r="U13" s="30">
        <v>4</v>
      </c>
      <c r="V13" s="30">
        <v>8</v>
      </c>
      <c r="W13" s="30">
        <v>11</v>
      </c>
      <c r="X13" s="30" t="s">
        <v>33</v>
      </c>
      <c r="Y13" s="30">
        <v>41</v>
      </c>
      <c r="Z13" s="30">
        <v>3</v>
      </c>
      <c r="AA13" s="30">
        <v>1</v>
      </c>
      <c r="AB13" s="30" t="s">
        <v>33</v>
      </c>
      <c r="AC13" s="30">
        <v>5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6</v>
      </c>
      <c r="AN13" s="30">
        <v>3</v>
      </c>
      <c r="AO13" s="30">
        <f>SUMIF($C$11:$AN$11,"Ind*",C13:AN13)</f>
        <v>204</v>
      </c>
      <c r="AP13" s="30">
        <f>SUMIF($C$11:$AN$11,"I.Mad",C13:AN13)</f>
        <v>96</v>
      </c>
      <c r="AQ13" s="30">
        <f>SUM(AO13:AP13)</f>
        <v>300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8</v>
      </c>
      <c r="H14" s="30">
        <v>2</v>
      </c>
      <c r="I14" s="30">
        <v>8</v>
      </c>
      <c r="J14" s="30">
        <v>28</v>
      </c>
      <c r="K14" s="30" t="s">
        <v>65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10</v>
      </c>
      <c r="R14" s="30" t="s">
        <v>33</v>
      </c>
      <c r="S14" s="30">
        <v>5</v>
      </c>
      <c r="T14" s="30" t="s">
        <v>33</v>
      </c>
      <c r="U14" s="30">
        <v>2</v>
      </c>
      <c r="V14" s="30">
        <v>6</v>
      </c>
      <c r="W14" s="30">
        <v>9</v>
      </c>
      <c r="X14" s="30" t="s">
        <v>33</v>
      </c>
      <c r="Y14" s="30">
        <v>13</v>
      </c>
      <c r="Z14" s="30">
        <v>2</v>
      </c>
      <c r="AA14" s="30">
        <v>1</v>
      </c>
      <c r="AB14" s="30" t="s">
        <v>33</v>
      </c>
      <c r="AC14" s="30">
        <v>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>
        <v>1</v>
      </c>
      <c r="AO14" s="30">
        <f>SUMIF($C$11:$AN$11,"Ind*",C14:AN14)</f>
        <v>62</v>
      </c>
      <c r="AP14" s="30">
        <f>SUMIF($C$11:$AN$11,"I.Mad",C14:AN14)</f>
        <v>39</v>
      </c>
      <c r="AQ14" s="30">
        <f>SUM(AO14:AP14)</f>
        <v>101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8.413677988673637</v>
      </c>
      <c r="H15" s="30">
        <v>4.3985917727360251</v>
      </c>
      <c r="I15" s="30">
        <v>4.0063583368739177</v>
      </c>
      <c r="J15" s="30">
        <v>1.2078388097056922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0.51193187080069269</v>
      </c>
      <c r="R15" s="30" t="s">
        <v>33</v>
      </c>
      <c r="S15" s="30">
        <v>2.4487804495146972</v>
      </c>
      <c r="T15" s="30" t="s">
        <v>33</v>
      </c>
      <c r="U15" s="30">
        <v>4.3616237538010196</v>
      </c>
      <c r="V15" s="30">
        <v>7.2684644767800615</v>
      </c>
      <c r="W15" s="30">
        <v>2.9059142974055576</v>
      </c>
      <c r="X15" s="30" t="s">
        <v>33</v>
      </c>
      <c r="Y15" s="30">
        <v>3.6564188446617623</v>
      </c>
      <c r="Z15" s="30">
        <v>0.64089148441290222</v>
      </c>
      <c r="AA15" s="30">
        <v>0</v>
      </c>
      <c r="AB15" s="30" t="s">
        <v>33</v>
      </c>
      <c r="AC15" s="30">
        <v>8.1693687014848937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26.913869340073756</v>
      </c>
      <c r="AN15" s="30">
        <v>15.527950310559003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13</v>
      </c>
      <c r="T16" s="36" t="s">
        <v>33</v>
      </c>
      <c r="U16" s="36">
        <v>13</v>
      </c>
      <c r="V16" s="36">
        <v>12.5</v>
      </c>
      <c r="W16" s="36">
        <v>13.5</v>
      </c>
      <c r="X16" s="36" t="s">
        <v>33</v>
      </c>
      <c r="Y16" s="36">
        <v>13</v>
      </c>
      <c r="Z16" s="36">
        <v>13</v>
      </c>
      <c r="AA16" s="36">
        <v>13.5</v>
      </c>
      <c r="AB16" s="36" t="s">
        <v>33</v>
      </c>
      <c r="AC16" s="36">
        <v>12.5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0.50729428172942825</v>
      </c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0.50729428172942825</v>
      </c>
      <c r="AP30" s="30">
        <f t="shared" si="1"/>
        <v>0</v>
      </c>
      <c r="AQ30" s="42">
        <f t="shared" si="2"/>
        <v>0.50729428172942825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>
        <v>0.752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0.752</v>
      </c>
      <c r="AP32" s="30">
        <f t="shared" si="1"/>
        <v>0</v>
      </c>
      <c r="AQ32" s="42">
        <f t="shared" si="2"/>
        <v>0.752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2331.4300000000003</v>
      </c>
      <c r="H41" s="42">
        <f t="shared" si="3"/>
        <v>478.73500000000007</v>
      </c>
      <c r="I41" s="42">
        <f t="shared" si="3"/>
        <v>8423.08</v>
      </c>
      <c r="J41" s="42">
        <f t="shared" si="3"/>
        <v>3484.37</v>
      </c>
      <c r="K41" s="42">
        <f t="shared" si="3"/>
        <v>774.41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4690</v>
      </c>
      <c r="R41" s="42">
        <f t="shared" si="3"/>
        <v>0</v>
      </c>
      <c r="S41" s="42">
        <f t="shared" si="3"/>
        <v>4580</v>
      </c>
      <c r="T41" s="42">
        <f t="shared" si="3"/>
        <v>0</v>
      </c>
      <c r="U41" s="42">
        <f t="shared" si="3"/>
        <v>1330</v>
      </c>
      <c r="V41" s="42">
        <f t="shared" si="3"/>
        <v>765</v>
      </c>
      <c r="W41" s="42">
        <f t="shared" si="3"/>
        <v>3633</v>
      </c>
      <c r="X41" s="42">
        <f t="shared" si="3"/>
        <v>0</v>
      </c>
      <c r="Y41" s="42">
        <f t="shared" si="3"/>
        <v>10065.812294281732</v>
      </c>
      <c r="Z41" s="42">
        <f t="shared" si="3"/>
        <v>323.16999999999996</v>
      </c>
      <c r="AA41" s="42">
        <f t="shared" si="3"/>
        <v>275.81</v>
      </c>
      <c r="AB41" s="42">
        <f t="shared" si="3"/>
        <v>0</v>
      </c>
      <c r="AC41" s="42">
        <f t="shared" si="3"/>
        <v>1787.5742383164127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772.37</v>
      </c>
      <c r="AN41" s="42">
        <f t="shared" si="3"/>
        <v>222.065</v>
      </c>
      <c r="AO41" s="42">
        <f>SUM(AO12,AO18,AO24:AO37)</f>
        <v>38663.486532598137</v>
      </c>
      <c r="AP41" s="42">
        <f>SUM(AP12,AP18,AP24:AP37)</f>
        <v>5273.3399999999992</v>
      </c>
      <c r="AQ41" s="42">
        <f t="shared" si="2"/>
        <v>43936.826532598134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2021-12-07T17:45:09Z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