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Q38" i="1" s="1"/>
  <c r="AP37" i="1"/>
  <c r="AO37" i="1"/>
  <c r="AQ37" i="1" s="1"/>
  <c r="AQ36" i="1"/>
  <c r="AP36" i="1"/>
  <c r="AO36" i="1"/>
  <c r="AP35" i="1"/>
  <c r="AO35" i="1"/>
  <c r="AQ35" i="1" s="1"/>
  <c r="AP34" i="1"/>
  <c r="AO34" i="1"/>
  <c r="AQ34" i="1" s="1"/>
  <c r="AP33" i="1"/>
  <c r="AO33" i="1"/>
  <c r="AQ33" i="1" s="1"/>
  <c r="AP32" i="1"/>
  <c r="AO32" i="1"/>
  <c r="AP31" i="1"/>
  <c r="AO31" i="1"/>
  <c r="AP30" i="1"/>
  <c r="AO30" i="1"/>
  <c r="AQ30" i="1" s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Q20" i="1" s="1"/>
  <c r="AO20" i="1"/>
  <c r="AP19" i="1"/>
  <c r="AO19" i="1"/>
  <c r="AQ19" i="1" s="1"/>
  <c r="AP18" i="1"/>
  <c r="AO18" i="1"/>
  <c r="AQ18" i="1" s="1"/>
  <c r="AP14" i="1"/>
  <c r="AO14" i="1"/>
  <c r="AP13" i="1"/>
  <c r="AO13" i="1"/>
  <c r="AP12" i="1"/>
  <c r="AO12" i="1"/>
  <c r="AQ29" i="1" l="1"/>
  <c r="AQ32" i="1"/>
  <c r="AQ28" i="1"/>
  <c r="AQ39" i="1"/>
  <c r="AQ26" i="1"/>
  <c r="AQ27" i="1"/>
  <c r="AQ24" i="1"/>
  <c r="AQ31" i="1"/>
  <c r="AQ25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<sst xmlns="http://schemas.openxmlformats.org/spreadsheetml/2006/main" count="368" uniqueCount="69">
  <si>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</si>
  <si>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</si>
  <si>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</si>
  <si>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</si>
  <si>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</si>
  <si>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</si>
  <si>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</si>
  <si>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</si>
  <si>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</si>
  <si>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</si>
  <si>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</si>
  <si>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</si>
  <si>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</si>
  <si>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</si>
  <si>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</si>
  <si>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</si>
  <si>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</si>
  <si>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</si>
  <si>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</si>
  <si>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</si>
  <si>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</si>
  <si>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</si>
  <si>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</si>
  <si>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</si>
  <si>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</si>
  <si>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</si>
  <si>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</si>
  <si>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</si>
  <si>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</si>
  <si>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</si>
  <si>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</si>
  <si>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</si>
  <si>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</si>
  <si>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</si>
  <si>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</si>
  <si>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</si>
  <si>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</si>
  <si>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</si>
  <si>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</si>
  <si>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</si>
  <si>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</si>
  <si>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</si>
  <si>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</si>
  <si>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</si>
  <si>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</si>
  <si>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</si>
  <si>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</si>
  <si>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</si>
  <si>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</si>
  <si>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</si>
  <si>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</si>
  <si>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</si>
  <si>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</si>
  <si>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</si>
  <si>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</si>
  <si>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</si>
  <si>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</si>
  <si>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</si>
  <si>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</si>
  <si>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</si>
  <si>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</si>
  <si>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</si>
  <si>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</si>
  <si>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</si>
  <si>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R.M.N°173-2021-PRODUCE; R.M.N°380-2021-PRODUCE</t>
  </si>
  <si>
    <t xml:space="preserve">           Atención: Sr. Jorge Luis Prado Palomino</t>
  </si>
  <si>
    <t>Callao, 06 de diciembre del 2021</t>
  </si>
  <si>
    <t xml:space="preserve">        Fecha  :05/12/2021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</si>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</sst>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hh:mm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5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4" fillId="0" borderId="0"/>
    <xf numFmtId="0" fontId="23" fillId="0" borderId="0"/>
    <xf numFmtId="0" fontId="24" fillId="0" borderId="0"/>
    <xf numFmtId="169" fontId="24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2" fillId="0" borderId="0" xfId="0" applyFont="1"/>
    <xf numFmtId="0" fontId="3" fillId="0" borderId="0" xfId="1" applyFont="1" applyAlignment="1" applyProtection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6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49" fontId="11" fillId="0" borderId="0" xfId="0" applyNumberFormat="1" applyFont="1"/>
    <xf numFmtId="1" fontId="13" fillId="0" borderId="0" xfId="0" applyNumberFormat="1" applyFont="1"/>
    <xf numFmtId="165" fontId="11" fillId="0" borderId="0" xfId="0" applyNumberFormat="1" applyFont="1"/>
    <xf numFmtId="0" fontId="14" fillId="0" borderId="0" xfId="0" applyFont="1"/>
    <xf numFmtId="0" fontId="6" fillId="0" borderId="0" xfId="0" applyFont="1" applyBorder="1"/>
    <xf numFmtId="0" fontId="12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5" fillId="0" borderId="0" xfId="0" applyFont="1"/>
    <xf numFmtId="0" fontId="16" fillId="0" borderId="1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0" xfId="0" applyFont="1" applyBorder="1"/>
    <xf numFmtId="0" fontId="13" fillId="0" borderId="4" xfId="0" applyFont="1" applyBorder="1"/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7" fillId="0" borderId="2" xfId="0" applyNumberFormat="1" applyFont="1" applyBorder="1" applyAlignment="1">
      <alignment horizontal="center"/>
    </xf>
    <xf numFmtId="1" fontId="2" fillId="0" borderId="0" xfId="0" applyNumberFormat="1" applyFont="1"/>
    <xf numFmtId="0" fontId="2" fillId="0" borderId="0" xfId="0" applyFont="1" applyBorder="1"/>
    <xf numFmtId="0" fontId="13" fillId="0" borderId="2" xfId="0" applyFont="1" applyBorder="1" applyAlignment="1">
      <alignment horizontal="left"/>
    </xf>
    <xf numFmtId="167" fontId="2" fillId="0" borderId="0" xfId="0" applyNumberFormat="1" applyFont="1"/>
    <xf numFmtId="0" fontId="18" fillId="3" borderId="2" xfId="0" applyFont="1" applyFill="1" applyBorder="1" applyAlignment="1">
      <alignment horizontal="center"/>
    </xf>
    <xf numFmtId="168" fontId="17" fillId="0" borderId="2" xfId="0" applyNumberFormat="1" applyFont="1" applyBorder="1" applyAlignment="1">
      <alignment horizontal="center"/>
    </xf>
    <xf numFmtId="0" fontId="13" fillId="2" borderId="6" xfId="0" applyFont="1" applyFill="1" applyBorder="1" applyAlignment="1">
      <alignment horizontal="left"/>
    </xf>
    <xf numFmtId="0" fontId="10" fillId="0" borderId="7" xfId="0" applyFont="1" applyBorder="1" applyAlignment="1">
      <alignment horizontal="center"/>
    </xf>
    <xf numFmtId="168" fontId="17" fillId="0" borderId="7" xfId="0" applyNumberFormat="1" applyFont="1" applyBorder="1" applyAlignment="1">
      <alignment horizontal="center"/>
    </xf>
    <xf numFmtId="1" fontId="10" fillId="0" borderId="7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1" fontId="17" fillId="0" borderId="4" xfId="0" applyNumberFormat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3" fillId="0" borderId="2" xfId="0" applyFont="1" applyBorder="1"/>
    <xf numFmtId="168" fontId="17" fillId="0" borderId="4" xfId="0" applyNumberFormat="1" applyFont="1" applyBorder="1" applyAlignment="1">
      <alignment horizontal="center"/>
    </xf>
    <xf numFmtId="2" fontId="17" fillId="0" borderId="4" xfId="0" applyNumberFormat="1" applyFont="1" applyBorder="1" applyAlignment="1">
      <alignment horizontal="center"/>
    </xf>
    <xf numFmtId="168" fontId="10" fillId="2" borderId="4" xfId="0" applyNumberFormat="1" applyFont="1" applyFill="1" applyBorder="1" applyAlignment="1">
      <alignment horizontal="center" wrapText="1"/>
    </xf>
    <xf numFmtId="168" fontId="19" fillId="2" borderId="4" xfId="0" applyNumberFormat="1" applyFont="1" applyFill="1" applyBorder="1" applyAlignment="1">
      <alignment horizontal="center" wrapText="1"/>
    </xf>
    <xf numFmtId="168" fontId="19" fillId="0" borderId="4" xfId="0" applyNumberFormat="1" applyFont="1" applyBorder="1" applyAlignment="1">
      <alignment horizontal="center" wrapText="1"/>
    </xf>
    <xf numFmtId="168" fontId="15" fillId="0" borderId="2" xfId="0" applyNumberFormat="1" applyFont="1" applyBorder="1" applyAlignment="1">
      <alignment horizontal="center"/>
    </xf>
    <xf numFmtId="168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0" borderId="0" xfId="0" applyFont="1"/>
    <xf numFmtId="168" fontId="20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1" fontId="6" fillId="0" borderId="0" xfId="0" applyNumberFormat="1" applyFont="1" applyBorder="1" applyAlignment="1">
      <alignment horizontal="center"/>
    </xf>
    <xf numFmtId="0" fontId="13" fillId="0" borderId="0" xfId="0" applyFont="1"/>
    <xf numFmtId="1" fontId="21" fillId="0" borderId="0" xfId="0" applyNumberFormat="1" applyFont="1" applyBorder="1" applyProtection="1">
      <protection locked="0"/>
    </xf>
    <xf numFmtId="1" fontId="17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8" fontId="17" fillId="0" borderId="0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3" fillId="0" borderId="0" xfId="0" applyFont="1" applyBorder="1" applyAlignment="1"/>
    <xf numFmtId="0" fontId="15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horizontal="center"/>
    </xf>
  </cellXfs>
  <cellStyles count="6">
    <cellStyle name="Estilo 1" xfId="3"/>
    <cellStyle name="Euro" xfId="4"/>
    <cellStyle name="Normal" xfId="0" builtinId="0"/>
    <cellStyle name="Normal 2" xfId="5"/>
    <cellStyle name="Normal 3" xfId="2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N1" zoomScale="23" zoomScaleNormal="23" workbookViewId="0">
      <selection activeCell="AB23" sqref="AB2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0" t="s">
        <v>65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5">
      <c r="B5" s="71" t="s">
        <v>3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4</v>
      </c>
      <c r="AN6" s="72"/>
      <c r="AO6" s="72"/>
      <c r="AP6" s="72"/>
      <c r="AQ6" s="72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67</v>
      </c>
      <c r="AP8" s="72"/>
      <c r="AQ8" s="72"/>
    </row>
    <row r="9" spans="2:48" ht="27.75" x14ac:dyDescent="0.4">
      <c r="B9" s="4" t="s">
        <v>6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67" t="s">
        <v>8</v>
      </c>
      <c r="D10" s="67"/>
      <c r="E10" s="67" t="s">
        <v>9</v>
      </c>
      <c r="F10" s="67"/>
      <c r="G10" s="67" t="s">
        <v>10</v>
      </c>
      <c r="H10" s="67"/>
      <c r="I10" s="67" t="s">
        <v>11</v>
      </c>
      <c r="J10" s="67"/>
      <c r="K10" s="67" t="s">
        <v>12</v>
      </c>
      <c r="L10" s="67"/>
      <c r="M10" s="67" t="s">
        <v>13</v>
      </c>
      <c r="N10" s="67"/>
      <c r="O10" s="67" t="s">
        <v>14</v>
      </c>
      <c r="P10" s="67"/>
      <c r="Q10" s="67" t="s">
        <v>15</v>
      </c>
      <c r="R10" s="67"/>
      <c r="S10" s="67" t="s">
        <v>16</v>
      </c>
      <c r="T10" s="67"/>
      <c r="U10" s="67" t="s">
        <v>17</v>
      </c>
      <c r="V10" s="67"/>
      <c r="W10" s="67" t="s">
        <v>18</v>
      </c>
      <c r="X10" s="67"/>
      <c r="Y10" s="69" t="s">
        <v>19</v>
      </c>
      <c r="Z10" s="69"/>
      <c r="AA10" s="67" t="s">
        <v>20</v>
      </c>
      <c r="AB10" s="67"/>
      <c r="AC10" s="67" t="s">
        <v>21</v>
      </c>
      <c r="AD10" s="67"/>
      <c r="AE10" s="67" t="s">
        <v>22</v>
      </c>
      <c r="AF10" s="67"/>
      <c r="AG10" s="67" t="s">
        <v>23</v>
      </c>
      <c r="AH10" s="67"/>
      <c r="AI10" s="67" t="s">
        <v>24</v>
      </c>
      <c r="AJ10" s="67"/>
      <c r="AK10" s="67" t="s">
        <v>25</v>
      </c>
      <c r="AL10" s="67"/>
      <c r="AM10" s="67" t="s">
        <v>26</v>
      </c>
      <c r="AN10" s="67"/>
      <c r="AO10" s="68" t="s">
        <v>27</v>
      </c>
      <c r="AP10" s="68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4318.8899999999994</v>
      </c>
      <c r="H12" s="30">
        <v>964.71999999999991</v>
      </c>
      <c r="I12" s="30">
        <v>18004.419999999998</v>
      </c>
      <c r="J12" s="30">
        <v>3746.95</v>
      </c>
      <c r="K12" s="30">
        <v>1013.8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3750</v>
      </c>
      <c r="R12" s="30">
        <v>0</v>
      </c>
      <c r="S12" s="30">
        <v>653.29999999999995</v>
      </c>
      <c r="T12" s="30">
        <v>0</v>
      </c>
      <c r="U12" s="30">
        <v>990</v>
      </c>
      <c r="V12" s="30">
        <v>1185</v>
      </c>
      <c r="W12" s="30">
        <v>2075.2689999999998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813.03</v>
      </c>
      <c r="AN12" s="30">
        <v>197.56999999999996</v>
      </c>
      <c r="AO12" s="30">
        <f>SUMIF($C$11:$AN$11,"Ind",C12:AN12)</f>
        <v>31618.708999999995</v>
      </c>
      <c r="AP12" s="30">
        <f>SUMIF($C$11:$AN$11,"I.Mad",C12:AN12)</f>
        <v>6094.24</v>
      </c>
      <c r="AQ12" s="30">
        <f>SUM(AO12:AP12)</f>
        <v>37712.948999999993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 t="s">
        <v>33</v>
      </c>
      <c r="F13" s="30" t="s">
        <v>33</v>
      </c>
      <c r="G13" s="30">
        <v>21</v>
      </c>
      <c r="H13" s="30">
        <v>17</v>
      </c>
      <c r="I13" s="30">
        <v>93</v>
      </c>
      <c r="J13" s="30">
        <v>60</v>
      </c>
      <c r="K13" s="30">
        <v>5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>
        <v>19</v>
      </c>
      <c r="R13" s="30" t="s">
        <v>33</v>
      </c>
      <c r="S13" s="30">
        <v>11</v>
      </c>
      <c r="T13" s="30" t="s">
        <v>33</v>
      </c>
      <c r="U13" s="30">
        <v>5</v>
      </c>
      <c r="V13" s="30">
        <v>16</v>
      </c>
      <c r="W13" s="30">
        <v>7</v>
      </c>
      <c r="X13" s="30" t="s">
        <v>33</v>
      </c>
      <c r="Y13" s="30" t="s">
        <v>33</v>
      </c>
      <c r="Z13" s="30" t="s">
        <v>33</v>
      </c>
      <c r="AA13" s="30" t="s">
        <v>33</v>
      </c>
      <c r="AB13" s="30" t="s">
        <v>33</v>
      </c>
      <c r="AC13" s="30" t="s">
        <v>33</v>
      </c>
      <c r="AD13" s="30" t="s">
        <v>33</v>
      </c>
      <c r="AE13" s="30" t="s">
        <v>33</v>
      </c>
      <c r="AF13" s="30" t="s">
        <v>33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 t="s">
        <v>33</v>
      </c>
      <c r="AL13" s="30" t="s">
        <v>33</v>
      </c>
      <c r="AM13" s="30">
        <v>6</v>
      </c>
      <c r="AN13" s="30">
        <v>3</v>
      </c>
      <c r="AO13" s="30">
        <f>SUMIF($C$11:$AN$11,"Ind*",C13:AN13)</f>
        <v>167</v>
      </c>
      <c r="AP13" s="30">
        <f>SUMIF($C$11:$AN$11,"I.Mad",C13:AN13)</f>
        <v>96</v>
      </c>
      <c r="AQ13" s="30">
        <f>SUM(AO13:AP13)</f>
        <v>263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33</v>
      </c>
      <c r="F14" s="30" t="s">
        <v>33</v>
      </c>
      <c r="G14" s="30">
        <v>5</v>
      </c>
      <c r="H14" s="30">
        <v>7</v>
      </c>
      <c r="I14" s="30">
        <v>19</v>
      </c>
      <c r="J14" s="30">
        <v>5</v>
      </c>
      <c r="K14" s="30" t="s">
        <v>68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>
        <v>8</v>
      </c>
      <c r="R14" s="30" t="s">
        <v>33</v>
      </c>
      <c r="S14" s="30">
        <v>5</v>
      </c>
      <c r="T14" s="30" t="s">
        <v>33</v>
      </c>
      <c r="U14" s="30">
        <v>2</v>
      </c>
      <c r="V14" s="30">
        <v>4</v>
      </c>
      <c r="W14" s="30">
        <v>5</v>
      </c>
      <c r="X14" s="30" t="s">
        <v>33</v>
      </c>
      <c r="Y14" s="30" t="s">
        <v>33</v>
      </c>
      <c r="Z14" s="30" t="s">
        <v>33</v>
      </c>
      <c r="AA14" s="30" t="s">
        <v>33</v>
      </c>
      <c r="AB14" s="30" t="s">
        <v>33</v>
      </c>
      <c r="AC14" s="30" t="s">
        <v>33</v>
      </c>
      <c r="AD14" s="30" t="s">
        <v>33</v>
      </c>
      <c r="AE14" s="30" t="s">
        <v>33</v>
      </c>
      <c r="AF14" s="30" t="s">
        <v>33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 t="s">
        <v>33</v>
      </c>
      <c r="AL14" s="30" t="s">
        <v>33</v>
      </c>
      <c r="AM14" s="30">
        <v>2</v>
      </c>
      <c r="AN14" s="30">
        <v>1</v>
      </c>
      <c r="AO14" s="30">
        <f>SUMIF($C$11:$AN$11,"Ind*",C14:AN14)</f>
        <v>46</v>
      </c>
      <c r="AP14" s="30">
        <f>SUMIF($C$11:$AN$11,"I.Mad",C14:AN14)</f>
        <v>17</v>
      </c>
      <c r="AQ14" s="30">
        <f>SUM(AO14:AP14)</f>
        <v>63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>
        <v>3.0528489012760716</v>
      </c>
      <c r="H15" s="30">
        <v>3.0929562552890753</v>
      </c>
      <c r="I15" s="30">
        <v>0.49150240828628683</v>
      </c>
      <c r="J15" s="30">
        <v>0.32600314725130713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>
        <v>29.678318604225474</v>
      </c>
      <c r="R15" s="30" t="s">
        <v>33</v>
      </c>
      <c r="S15" s="30">
        <v>16.707014566698078</v>
      </c>
      <c r="T15" s="30" t="s">
        <v>33</v>
      </c>
      <c r="U15" s="30">
        <v>20.38186051136968</v>
      </c>
      <c r="V15" s="30">
        <v>21.717631509670458</v>
      </c>
      <c r="W15" s="30">
        <v>2.0504814460687917</v>
      </c>
      <c r="X15" s="30" t="s">
        <v>33</v>
      </c>
      <c r="Y15" s="30" t="s">
        <v>33</v>
      </c>
      <c r="Z15" s="30" t="s">
        <v>33</v>
      </c>
      <c r="AA15" s="30" t="s">
        <v>33</v>
      </c>
      <c r="AB15" s="30" t="s">
        <v>33</v>
      </c>
      <c r="AC15" s="30" t="s">
        <v>33</v>
      </c>
      <c r="AD15" s="30" t="s">
        <v>33</v>
      </c>
      <c r="AE15" s="30" t="s">
        <v>33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 t="s">
        <v>33</v>
      </c>
      <c r="AL15" s="30" t="s">
        <v>33</v>
      </c>
      <c r="AM15" s="30">
        <v>47.081748302688688</v>
      </c>
      <c r="AN15" s="30">
        <v>45.402298850574702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36</v>
      </c>
      <c r="C16" s="36" t="s">
        <v>33</v>
      </c>
      <c r="D16" s="36" t="s">
        <v>33</v>
      </c>
      <c r="E16" s="36" t="s">
        <v>33</v>
      </c>
      <c r="F16" s="36" t="s">
        <v>33</v>
      </c>
      <c r="G16" s="36">
        <v>13</v>
      </c>
      <c r="H16" s="36">
        <v>13.5</v>
      </c>
      <c r="I16" s="36">
        <v>13</v>
      </c>
      <c r="J16" s="36">
        <v>13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>
        <v>12.5</v>
      </c>
      <c r="R16" s="36" t="s">
        <v>33</v>
      </c>
      <c r="S16" s="36">
        <v>12.5</v>
      </c>
      <c r="T16" s="36" t="s">
        <v>33</v>
      </c>
      <c r="U16" s="36">
        <v>12.5</v>
      </c>
      <c r="V16" s="36">
        <v>12.5</v>
      </c>
      <c r="W16" s="36">
        <v>12.5</v>
      </c>
      <c r="X16" s="36" t="s">
        <v>33</v>
      </c>
      <c r="Y16" s="36" t="s">
        <v>33</v>
      </c>
      <c r="Z16" s="36" t="s">
        <v>33</v>
      </c>
      <c r="AA16" s="36" t="s">
        <v>33</v>
      </c>
      <c r="AB16" s="36" t="s">
        <v>33</v>
      </c>
      <c r="AC16" s="36" t="s">
        <v>33</v>
      </c>
      <c r="AD16" s="36" t="s">
        <v>33</v>
      </c>
      <c r="AE16" s="36" t="s">
        <v>33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 t="s">
        <v>33</v>
      </c>
      <c r="AL16" s="36" t="s">
        <v>33</v>
      </c>
      <c r="AM16" s="36">
        <v>12.5</v>
      </c>
      <c r="AN16" s="36">
        <v>12.5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>
        <v>2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>
        <v>4.7312541473125416</v>
      </c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4.7312541473125416</v>
      </c>
      <c r="AP25" s="30">
        <f t="shared" si="1"/>
        <v>0</v>
      </c>
      <c r="AQ25" s="42">
        <f t="shared" si="2"/>
        <v>4.7312541473125416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4318.8899999999994</v>
      </c>
      <c r="H41" s="42">
        <f t="shared" si="3"/>
        <v>964.71999999999991</v>
      </c>
      <c r="I41" s="42">
        <f t="shared" si="3"/>
        <v>18004.419999999998</v>
      </c>
      <c r="J41" s="42">
        <f t="shared" si="3"/>
        <v>3746.95</v>
      </c>
      <c r="K41" s="42">
        <f t="shared" si="3"/>
        <v>1013.8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3750</v>
      </c>
      <c r="R41" s="42">
        <f t="shared" si="3"/>
        <v>0</v>
      </c>
      <c r="S41" s="42">
        <f t="shared" si="3"/>
        <v>653.29999999999995</v>
      </c>
      <c r="T41" s="42">
        <f t="shared" si="3"/>
        <v>0</v>
      </c>
      <c r="U41" s="42">
        <f t="shared" si="3"/>
        <v>990</v>
      </c>
      <c r="V41" s="42">
        <f t="shared" si="3"/>
        <v>1185</v>
      </c>
      <c r="W41" s="42">
        <f t="shared" si="3"/>
        <v>2080.0002541473123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813.03</v>
      </c>
      <c r="AN41" s="42">
        <f t="shared" si="3"/>
        <v>197.56999999999996</v>
      </c>
      <c r="AO41" s="42">
        <f>SUM(AO12,AO18,AO24:AO37)</f>
        <v>31623.440254147306</v>
      </c>
      <c r="AP41" s="42">
        <f>SUM(AP12,AP18,AP24:AP37)</f>
        <v>6094.24</v>
      </c>
      <c r="AQ41" s="42">
        <f t="shared" si="2"/>
        <v>37717.680254147308</v>
      </c>
    </row>
    <row r="42" spans="2:43" ht="50.25" customHeight="1" x14ac:dyDescent="0.55000000000000004">
      <c r="B42" s="29" t="s">
        <v>58</v>
      </c>
      <c r="C42" s="47"/>
      <c r="D42" s="47"/>
      <c r="E42" s="47"/>
      <c r="F42" s="36"/>
      <c r="G42" s="36">
        <v>15.6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63</v>
      </c>
      <c r="C46" s="3"/>
      <c r="G46" s="58"/>
      <c r="I46" s="56"/>
      <c r="J46" s="6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66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2021-12-06T17:47:31Z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