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P30" i="1"/>
  <c r="AO30" i="1"/>
  <c r="AQ30" i="1" s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9" i="1" l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<sst xmlns="http://schemas.openxmlformats.org/spreadsheetml/2006/main" count="365" uniqueCount="69">
  <si>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</si>
  <si>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</si>
  <si>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</si>
  <si>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</si>
  <si>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</si>
  <si>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</si>
  <si>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</si>
  <si>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</si>
  <si>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</si>
  <si>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</si>
  <si>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</si>
  <si>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</si>
  <si>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</si>
  <si>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</si>
  <si>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</si>
  <si>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</si>
  <si>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</si>
  <si>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</si>
  <si>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</si>
  <si>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</si>
  <si>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</si>
  <si>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</si>
  <si>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</si>
  <si>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</si>
  <si>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</si>
  <si>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</si>
  <si>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</si>
  <si>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</si>
  <si>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</si>
  <si>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</si>
  <si>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</si>
  <si>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</si>
  <si>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</si>
  <si>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</si>
  <si>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</si>
  <si>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</si>
  <si>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</si>
  <si>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</si>
  <si>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</si>
  <si>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</si>
  <si>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</si>
  <si>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</si>
  <si>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</si>
  <si>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</si>
  <si>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</si>
  <si>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</si>
  <si>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</si>
  <si>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</si>
  <si>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</si>
  <si>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</si>
  <si>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</si>
  <si>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</si>
  <si>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</si>
  <si>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</si>
  <si>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</si>
  <si>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</si>
  <si>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</si>
  <si>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</si>
  <si>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</si>
  <si>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</si>
  <si>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</si>
  <si>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</si>
  <si>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</si>
  <si>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</si>
  <si>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</si>
  <si>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 xml:space="preserve">           Atención: Sr. Jorge Luis Prado Palomino</t>
  </si>
  <si>
    <t>Callao, 06 de diciembre del 2021</t>
  </si>
  <si>
    <t xml:space="preserve">        Fecha  :04/12/2021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</si>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</sst>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23" fillId="0" borderId="0"/>
    <xf numFmtId="0" fontId="24" fillId="0" borderId="0"/>
    <xf numFmtId="169" fontId="24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0" fillId="0" borderId="7" xfId="0" applyFont="1" applyBorder="1" applyAlignment="1">
      <alignment horizontal="center"/>
    </xf>
    <xf numFmtId="168" fontId="17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0" applyFont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AC6" sqref="AC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9225.1299999999992</v>
      </c>
      <c r="H12" s="30">
        <v>2027.1449999999998</v>
      </c>
      <c r="I12" s="30">
        <v>15936.65</v>
      </c>
      <c r="J12" s="30">
        <v>2781.68</v>
      </c>
      <c r="K12" s="30">
        <v>621.44000000000005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5135</v>
      </c>
      <c r="R12" s="30">
        <v>0</v>
      </c>
      <c r="S12" s="30">
        <v>2670</v>
      </c>
      <c r="T12" s="30">
        <v>0</v>
      </c>
      <c r="U12" s="30">
        <v>1535</v>
      </c>
      <c r="V12" s="30">
        <v>490</v>
      </c>
      <c r="W12" s="30">
        <v>850</v>
      </c>
      <c r="X12" s="30">
        <v>0</v>
      </c>
      <c r="Y12" s="30">
        <v>3146.0149999999994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251.21000000000004</v>
      </c>
      <c r="AN12" s="30">
        <v>119.57</v>
      </c>
      <c r="AO12" s="30">
        <f>SUMIF($C$11:$AN$11,"Ind",C12:AN12)</f>
        <v>39370.445</v>
      </c>
      <c r="AP12" s="30">
        <f>SUMIF($C$11:$AN$11,"I.Mad",C12:AN12)</f>
        <v>5418.3949999999995</v>
      </c>
      <c r="AQ12" s="30">
        <f>SUM(AO12:AP12)</f>
        <v>44788.84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41</v>
      </c>
      <c r="H13" s="30">
        <v>43</v>
      </c>
      <c r="I13" s="30">
        <v>101</v>
      </c>
      <c r="J13" s="30">
        <v>58</v>
      </c>
      <c r="K13" s="30">
        <v>4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28</v>
      </c>
      <c r="R13" s="30" t="s">
        <v>33</v>
      </c>
      <c r="S13" s="30">
        <v>12</v>
      </c>
      <c r="T13" s="30" t="s">
        <v>33</v>
      </c>
      <c r="U13" s="30">
        <v>7</v>
      </c>
      <c r="V13" s="30">
        <v>6</v>
      </c>
      <c r="W13" s="30">
        <v>4</v>
      </c>
      <c r="X13" s="30" t="s">
        <v>33</v>
      </c>
      <c r="Y13" s="30">
        <v>10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4</v>
      </c>
      <c r="AN13" s="30">
        <v>2</v>
      </c>
      <c r="AO13" s="30">
        <f>SUMIF($C$11:$AN$11,"Ind*",C13:AN13)</f>
        <v>211</v>
      </c>
      <c r="AP13" s="30">
        <f>SUMIF($C$11:$AN$11,"I.Mad",C13:AN13)</f>
        <v>109</v>
      </c>
      <c r="AQ13" s="30">
        <f>SUM(AO13:AP13)</f>
        <v>320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7</v>
      </c>
      <c r="H14" s="30">
        <v>5</v>
      </c>
      <c r="I14" s="30">
        <v>25</v>
      </c>
      <c r="J14" s="30">
        <v>4</v>
      </c>
      <c r="K14" s="30" t="s">
        <v>68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10</v>
      </c>
      <c r="R14" s="30" t="s">
        <v>33</v>
      </c>
      <c r="S14" s="30">
        <v>5</v>
      </c>
      <c r="T14" s="30" t="s">
        <v>33</v>
      </c>
      <c r="U14" s="30">
        <v>3</v>
      </c>
      <c r="V14" s="30">
        <v>3</v>
      </c>
      <c r="W14" s="30">
        <v>4</v>
      </c>
      <c r="X14" s="30" t="s">
        <v>33</v>
      </c>
      <c r="Y14" s="30">
        <v>6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2</v>
      </c>
      <c r="AN14" s="30">
        <v>1</v>
      </c>
      <c r="AO14" s="30">
        <f>SUMIF($C$11:$AN$11,"Ind*",C14:AN14)</f>
        <v>62</v>
      </c>
      <c r="AP14" s="30">
        <f>SUMIF($C$11:$AN$11,"I.Mad",C14:AN14)</f>
        <v>13</v>
      </c>
      <c r="AQ14" s="30">
        <f>SUM(AO14:AP14)</f>
        <v>75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7.4092092399686864</v>
      </c>
      <c r="H15" s="30">
        <v>9.9761521751389548</v>
      </c>
      <c r="I15" s="30">
        <v>0.75736312322258115</v>
      </c>
      <c r="J15" s="30">
        <v>0.93026671855646759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10.871611856308292</v>
      </c>
      <c r="R15" s="30" t="s">
        <v>33</v>
      </c>
      <c r="S15" s="30">
        <v>14.323157909731457</v>
      </c>
      <c r="T15" s="30" t="s">
        <v>33</v>
      </c>
      <c r="U15" s="30">
        <v>18.416434166435902</v>
      </c>
      <c r="V15" s="30">
        <v>23.484558081189096</v>
      </c>
      <c r="W15" s="30">
        <v>5.8824472067751898</v>
      </c>
      <c r="X15" s="30" t="s">
        <v>33</v>
      </c>
      <c r="Y15" s="30">
        <v>3.4051338733541581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26.302595975710251</v>
      </c>
      <c r="AN15" s="30">
        <v>29.569892473118276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</v>
      </c>
      <c r="I16" s="36">
        <v>13</v>
      </c>
      <c r="J16" s="36">
        <v>13.5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12.5</v>
      </c>
      <c r="R16" s="36" t="s">
        <v>33</v>
      </c>
      <c r="S16" s="36">
        <v>12.5</v>
      </c>
      <c r="T16" s="36" t="s">
        <v>33</v>
      </c>
      <c r="U16" s="36">
        <v>12</v>
      </c>
      <c r="V16" s="36">
        <v>12.5</v>
      </c>
      <c r="W16" s="36">
        <v>13</v>
      </c>
      <c r="X16" s="36" t="s">
        <v>33</v>
      </c>
      <c r="Y16" s="36">
        <v>13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>
        <v>29.42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29.42</v>
      </c>
      <c r="AP25" s="30">
        <f t="shared" si="1"/>
        <v>0</v>
      </c>
      <c r="AQ25" s="42">
        <f t="shared" si="2"/>
        <v>29.42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9225.1299999999992</v>
      </c>
      <c r="H41" s="42">
        <f t="shared" si="3"/>
        <v>2027.1449999999998</v>
      </c>
      <c r="I41" s="42">
        <f t="shared" si="3"/>
        <v>15966.07</v>
      </c>
      <c r="J41" s="42">
        <f t="shared" si="3"/>
        <v>2781.68</v>
      </c>
      <c r="K41" s="42">
        <f t="shared" si="3"/>
        <v>621.44000000000005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5135</v>
      </c>
      <c r="R41" s="42">
        <f t="shared" si="3"/>
        <v>0</v>
      </c>
      <c r="S41" s="42">
        <f t="shared" si="3"/>
        <v>2670</v>
      </c>
      <c r="T41" s="42">
        <f t="shared" si="3"/>
        <v>0</v>
      </c>
      <c r="U41" s="42">
        <f t="shared" si="3"/>
        <v>1535</v>
      </c>
      <c r="V41" s="42">
        <f t="shared" si="3"/>
        <v>490</v>
      </c>
      <c r="W41" s="42">
        <f t="shared" si="3"/>
        <v>850</v>
      </c>
      <c r="X41" s="42">
        <f t="shared" si="3"/>
        <v>0</v>
      </c>
      <c r="Y41" s="42">
        <f t="shared" si="3"/>
        <v>3146.0149999999994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251.21000000000004</v>
      </c>
      <c r="AN41" s="42">
        <f t="shared" si="3"/>
        <v>119.57</v>
      </c>
      <c r="AO41" s="42">
        <f>SUM(AO12,AO18,AO24:AO37)</f>
        <v>39399.864999999998</v>
      </c>
      <c r="AP41" s="42">
        <f>SUM(AP12,AP18,AP24:AP37)</f>
        <v>5418.3949999999995</v>
      </c>
      <c r="AQ41" s="42">
        <f t="shared" si="2"/>
        <v>44818.259999999995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2021-12-06T17:47:21Z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